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 defaultThemeVersion="124226"/>
  <bookViews>
    <workbookView xWindow="480" yWindow="75" windowWidth="7530" windowHeight="4575" tabRatio="648"/>
  </bookViews>
  <sheets>
    <sheet name="Final" sheetId="1" r:id="rId1"/>
    <sheet name="Data Input - OTB" sheetId="2" r:id="rId2"/>
    <sheet name=" Data Input - Pick-Up Tracking" sheetId="3" r:id="rId3"/>
    <sheet name="DOW Pick Up Chart" sheetId="4" r:id="rId4"/>
  </sheets>
  <definedNames>
    <definedName name="_xlnm.Print_Area" localSheetId="0">Final!$A$1:$S$57</definedName>
  </definedNames>
  <calcPr calcId="145621"/>
</workbook>
</file>

<file path=xl/calcChain.xml><?xml version="1.0" encoding="utf-8"?>
<calcChain xmlns="http://schemas.openxmlformats.org/spreadsheetml/2006/main">
  <c r="E36" i="3" l="1"/>
  <c r="D36" i="3"/>
  <c r="C36" i="3"/>
  <c r="B36" i="3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3" i="2"/>
  <c r="C220" i="2"/>
  <c r="D220" i="2"/>
  <c r="O33" i="1" s="1"/>
  <c r="C224" i="2"/>
  <c r="D224" i="2" s="1"/>
  <c r="O41" i="1" s="1"/>
  <c r="N41" i="1" s="1"/>
  <c r="C40" i="1"/>
  <c r="L44" i="1"/>
  <c r="L36" i="1"/>
  <c r="P28" i="1"/>
  <c r="P29" i="1" s="1"/>
  <c r="L28" i="1"/>
  <c r="M28" i="1" s="1"/>
  <c r="M29" i="1" s="1"/>
  <c r="N6" i="1"/>
  <c r="O6" i="1"/>
  <c r="C226" i="2"/>
  <c r="C225" i="2"/>
  <c r="D225" i="2" s="1"/>
  <c r="O43" i="1" s="1"/>
  <c r="N43" i="1" s="1"/>
  <c r="C223" i="2"/>
  <c r="D223" i="2"/>
  <c r="O39" i="1" s="1"/>
  <c r="N39" i="1" s="1"/>
  <c r="C222" i="2"/>
  <c r="D222" i="2" s="1"/>
  <c r="O37" i="1" s="1"/>
  <c r="C221" i="2"/>
  <c r="B226" i="2"/>
  <c r="M45" i="1" s="1"/>
  <c r="L45" i="1" s="1"/>
  <c r="B225" i="2"/>
  <c r="M43" i="1"/>
  <c r="B224" i="2"/>
  <c r="M41" i="1"/>
  <c r="L41" i="1" s="1"/>
  <c r="B223" i="2"/>
  <c r="L39" i="1" s="1"/>
  <c r="B222" i="2"/>
  <c r="M37" i="1" s="1"/>
  <c r="L37" i="1" s="1"/>
  <c r="B221" i="2"/>
  <c r="M35" i="1" s="1"/>
  <c r="L35" i="1" s="1"/>
  <c r="B220" i="2"/>
  <c r="M33" i="1" s="1"/>
  <c r="H6" i="1"/>
  <c r="H6" i="4" s="1"/>
  <c r="H7" i="1"/>
  <c r="B6" i="4" s="1"/>
  <c r="H8" i="1"/>
  <c r="C6" i="4" s="1"/>
  <c r="H9" i="1"/>
  <c r="D6" i="4" s="1"/>
  <c r="H10" i="1"/>
  <c r="E6" i="4" s="1"/>
  <c r="H11" i="1"/>
  <c r="F6" i="4" s="1"/>
  <c r="H12" i="1"/>
  <c r="G6" i="4" s="1"/>
  <c r="H13" i="1"/>
  <c r="H7" i="4" s="1"/>
  <c r="H14" i="1"/>
  <c r="B7" i="4" s="1"/>
  <c r="H15" i="1"/>
  <c r="C7" i="4" s="1"/>
  <c r="H16" i="1"/>
  <c r="D7" i="4" s="1"/>
  <c r="H17" i="1"/>
  <c r="E7" i="4" s="1"/>
  <c r="H18" i="1"/>
  <c r="F7" i="4" s="1"/>
  <c r="H19" i="1"/>
  <c r="G7" i="4" s="1"/>
  <c r="H20" i="1"/>
  <c r="H8" i="4" s="1"/>
  <c r="H21" i="1"/>
  <c r="B8" i="4" s="1"/>
  <c r="H22" i="1"/>
  <c r="C8" i="4" s="1"/>
  <c r="H23" i="1"/>
  <c r="D8" i="4" s="1"/>
  <c r="H24" i="1"/>
  <c r="E8" i="4" s="1"/>
  <c r="H25" i="1"/>
  <c r="F8" i="4" s="1"/>
  <c r="H26" i="1"/>
  <c r="G8" i="4" s="1"/>
  <c r="H27" i="1"/>
  <c r="H9" i="4" s="1"/>
  <c r="H28" i="1"/>
  <c r="B9" i="4" s="1"/>
  <c r="H29" i="1"/>
  <c r="C9" i="4" s="1"/>
  <c r="H30" i="1"/>
  <c r="D9" i="4" s="1"/>
  <c r="H31" i="1"/>
  <c r="E9" i="4" s="1"/>
  <c r="H32" i="1"/>
  <c r="F9" i="4" s="1"/>
  <c r="H33" i="1"/>
  <c r="G9" i="4" s="1"/>
  <c r="H34" i="1"/>
  <c r="H35" i="1"/>
  <c r="H36" i="1"/>
  <c r="G21" i="1"/>
  <c r="F6" i="1"/>
  <c r="G6" i="1" s="1"/>
  <c r="T1" i="1"/>
  <c r="L42" i="1" s="1"/>
  <c r="M6" i="1"/>
  <c r="O34" i="1"/>
  <c r="C43" i="1" s="1"/>
  <c r="D226" i="2"/>
  <c r="O45" i="1"/>
  <c r="N45" i="1" s="1"/>
  <c r="D221" i="2"/>
  <c r="O35" i="1"/>
  <c r="N35" i="1" s="1"/>
  <c r="F27" i="1"/>
  <c r="G27" i="1"/>
  <c r="F28" i="1"/>
  <c r="G28" i="1"/>
  <c r="F29" i="1"/>
  <c r="G29" i="1"/>
  <c r="F30" i="1"/>
  <c r="G30" i="1"/>
  <c r="F31" i="1"/>
  <c r="G31" i="1"/>
  <c r="F32" i="1"/>
  <c r="G32" i="1"/>
  <c r="F33" i="1"/>
  <c r="G33" i="1"/>
  <c r="F20" i="1"/>
  <c r="G20" i="1"/>
  <c r="F21" i="1"/>
  <c r="F22" i="1"/>
  <c r="G22" i="1" s="1"/>
  <c r="F23" i="1"/>
  <c r="G23" i="1" s="1"/>
  <c r="F24" i="1"/>
  <c r="G24" i="1" s="1"/>
  <c r="F25" i="1"/>
  <c r="E25" i="1" s="1"/>
  <c r="F26" i="1"/>
  <c r="G26" i="1"/>
  <c r="D27" i="1"/>
  <c r="C27" i="1"/>
  <c r="D28" i="1"/>
  <c r="D29" i="1"/>
  <c r="C29" i="1"/>
  <c r="D30" i="1"/>
  <c r="C30" i="1"/>
  <c r="D31" i="1"/>
  <c r="C31" i="1"/>
  <c r="D32" i="1"/>
  <c r="D33" i="1"/>
  <c r="P52" i="1" s="1"/>
  <c r="D20" i="1"/>
  <c r="M52" i="1" s="1"/>
  <c r="D21" i="1"/>
  <c r="C21" i="1" s="1"/>
  <c r="D22" i="1"/>
  <c r="C22" i="1" s="1"/>
  <c r="D23" i="1"/>
  <c r="C23" i="1" s="1"/>
  <c r="D24" i="1"/>
  <c r="C24" i="1" s="1"/>
  <c r="D25" i="1"/>
  <c r="C25" i="1" s="1"/>
  <c r="D26" i="1"/>
  <c r="C26" i="1" s="1"/>
  <c r="D13" i="1"/>
  <c r="F52" i="1" s="1"/>
  <c r="D14" i="1"/>
  <c r="C14" i="1" s="1"/>
  <c r="D15" i="1"/>
  <c r="C15" i="1" s="1"/>
  <c r="D16" i="1"/>
  <c r="C16" i="1" s="1"/>
  <c r="D17" i="1"/>
  <c r="C17" i="1" s="1"/>
  <c r="D18" i="1"/>
  <c r="C18" i="1" s="1"/>
  <c r="D19" i="1"/>
  <c r="C19" i="1" s="1"/>
  <c r="F13" i="1"/>
  <c r="G13" i="1" s="1"/>
  <c r="F14" i="1"/>
  <c r="G14" i="1" s="1"/>
  <c r="F15" i="1"/>
  <c r="G15" i="1" s="1"/>
  <c r="F16" i="1"/>
  <c r="G16" i="1" s="1"/>
  <c r="F17" i="1"/>
  <c r="G17" i="1" s="1"/>
  <c r="F18" i="1"/>
  <c r="G18" i="1" s="1"/>
  <c r="F19" i="1"/>
  <c r="G19" i="1" s="1"/>
  <c r="F7" i="1"/>
  <c r="G7" i="1" s="1"/>
  <c r="F8" i="1"/>
  <c r="G8" i="1" s="1"/>
  <c r="F9" i="1"/>
  <c r="G9" i="1" s="1"/>
  <c r="F10" i="1"/>
  <c r="G10" i="1" s="1"/>
  <c r="F11" i="1"/>
  <c r="G11" i="1"/>
  <c r="F12" i="1"/>
  <c r="G12" i="1"/>
  <c r="D6" i="1"/>
  <c r="D7" i="1"/>
  <c r="D8" i="1"/>
  <c r="C8" i="1"/>
  <c r="D9" i="1"/>
  <c r="C9" i="1"/>
  <c r="D10" i="1"/>
  <c r="C10" i="1"/>
  <c r="D11" i="1"/>
  <c r="C11" i="1"/>
  <c r="D12" i="1"/>
  <c r="C12" i="1"/>
  <c r="F34" i="1"/>
  <c r="G34" i="1"/>
  <c r="F35" i="1"/>
  <c r="G35" i="1"/>
  <c r="F36" i="1"/>
  <c r="G36" i="1"/>
  <c r="D34" i="1"/>
  <c r="C34" i="1"/>
  <c r="D35" i="1"/>
  <c r="C35" i="1"/>
  <c r="D36" i="1"/>
  <c r="C36" i="1"/>
  <c r="O46" i="1"/>
  <c r="Q28" i="1"/>
  <c r="Q29" i="1" s="1"/>
  <c r="N7" i="1"/>
  <c r="O7" i="1" s="1"/>
  <c r="N8" i="1"/>
  <c r="O8" i="1" s="1"/>
  <c r="N9" i="1"/>
  <c r="O9" i="1" s="1"/>
  <c r="N10" i="1"/>
  <c r="O10" i="1" s="1"/>
  <c r="N11" i="1"/>
  <c r="O11" i="1" s="1"/>
  <c r="N12" i="1"/>
  <c r="O12" i="1" s="1"/>
  <c r="N13" i="1"/>
  <c r="O13" i="1" s="1"/>
  <c r="N14" i="1"/>
  <c r="O14" i="1" s="1"/>
  <c r="N15" i="1"/>
  <c r="O15" i="1" s="1"/>
  <c r="O36" i="1"/>
  <c r="O38" i="1"/>
  <c r="O40" i="1"/>
  <c r="O42" i="1"/>
  <c r="O44" i="1"/>
  <c r="M15" i="1"/>
  <c r="M14" i="1"/>
  <c r="M13" i="1"/>
  <c r="M12" i="1"/>
  <c r="M11" i="1"/>
  <c r="M10" i="1"/>
  <c r="M16" i="1" s="1"/>
  <c r="M9" i="1"/>
  <c r="M8" i="1"/>
  <c r="M7" i="1"/>
  <c r="I36" i="3"/>
  <c r="D53" i="1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E27" i="1"/>
  <c r="Q55" i="1"/>
  <c r="D55" i="1"/>
  <c r="N55" i="1"/>
  <c r="H55" i="1"/>
  <c r="H53" i="1"/>
  <c r="R36" i="3"/>
  <c r="H36" i="3"/>
  <c r="N53" i="1"/>
  <c r="AC36" i="3"/>
  <c r="AB36" i="3"/>
  <c r="AA36" i="3"/>
  <c r="F36" i="3"/>
  <c r="G36" i="3"/>
  <c r="J36" i="3"/>
  <c r="K36" i="3"/>
  <c r="L36" i="3"/>
  <c r="M36" i="3"/>
  <c r="N36" i="3"/>
  <c r="O36" i="3"/>
  <c r="P36" i="3"/>
  <c r="Q36" i="3"/>
  <c r="S36" i="3"/>
  <c r="T36" i="3"/>
  <c r="U36" i="3"/>
  <c r="V36" i="3"/>
  <c r="W36" i="3"/>
  <c r="X36" i="3"/>
  <c r="Y36" i="3"/>
  <c r="Z36" i="3"/>
  <c r="AD36" i="3"/>
  <c r="AE36" i="3"/>
  <c r="AF36" i="3"/>
  <c r="Q53" i="1"/>
  <c r="E16" i="1"/>
  <c r="E28" i="1"/>
  <c r="E36" i="1"/>
  <c r="E31" i="1"/>
  <c r="E20" i="1"/>
  <c r="E21" i="1"/>
  <c r="E33" i="1"/>
  <c r="E29" i="1"/>
  <c r="C7" i="1"/>
  <c r="C28" i="1"/>
  <c r="M54" i="1"/>
  <c r="O54" i="1" s="1"/>
  <c r="P54" i="1"/>
  <c r="R54" i="1"/>
  <c r="E34" i="1"/>
  <c r="E35" i="1"/>
  <c r="E12" i="1"/>
  <c r="E32" i="1"/>
  <c r="E7" i="1"/>
  <c r="E6" i="1"/>
  <c r="L43" i="1"/>
  <c r="M39" i="1"/>
  <c r="E30" i="1"/>
  <c r="E11" i="1"/>
  <c r="E9" i="1"/>
  <c r="C13" i="1"/>
  <c r="C6" i="1"/>
  <c r="C52" i="1"/>
  <c r="E52" i="1" s="1"/>
  <c r="E55" i="1" s="1"/>
  <c r="C20" i="1"/>
  <c r="C32" i="1"/>
  <c r="M17" i="1"/>
  <c r="I7" i="4" l="1"/>
  <c r="E10" i="4"/>
  <c r="H10" i="4"/>
  <c r="O28" i="1"/>
  <c r="O29" i="1" s="1"/>
  <c r="D43" i="1"/>
  <c r="C45" i="1"/>
  <c r="I8" i="4"/>
  <c r="D10" i="4"/>
  <c r="C41" i="1"/>
  <c r="L33" i="1"/>
  <c r="O53" i="1"/>
  <c r="O52" i="1"/>
  <c r="O55" i="1" s="1"/>
  <c r="M55" i="1"/>
  <c r="I9" i="4"/>
  <c r="G10" i="4"/>
  <c r="C10" i="4"/>
  <c r="J52" i="1"/>
  <c r="J55" i="1" s="1"/>
  <c r="F55" i="1"/>
  <c r="P53" i="1"/>
  <c r="P55" i="1"/>
  <c r="R52" i="1"/>
  <c r="R55" i="1" s="1"/>
  <c r="F10" i="4"/>
  <c r="I6" i="4"/>
  <c r="B10" i="4"/>
  <c r="N37" i="1"/>
  <c r="C55" i="1"/>
  <c r="E22" i="1"/>
  <c r="M53" i="1"/>
  <c r="C54" i="1"/>
  <c r="E8" i="1"/>
  <c r="E13" i="1"/>
  <c r="F37" i="1"/>
  <c r="E19" i="1"/>
  <c r="C33" i="1"/>
  <c r="G25" i="1"/>
  <c r="N28" i="1"/>
  <c r="N29" i="1" s="1"/>
  <c r="L38" i="1"/>
  <c r="N16" i="1"/>
  <c r="E24" i="1"/>
  <c r="E26" i="1"/>
  <c r="D37" i="1"/>
  <c r="C37" i="1" s="1"/>
  <c r="E10" i="1"/>
  <c r="L29" i="1"/>
  <c r="L40" i="1"/>
  <c r="L46" i="1"/>
  <c r="N17" i="1"/>
  <c r="E14" i="1"/>
  <c r="E17" i="1"/>
  <c r="H37" i="1"/>
  <c r="F54" i="1"/>
  <c r="E15" i="1"/>
  <c r="E18" i="1"/>
  <c r="E23" i="1"/>
  <c r="L34" i="1"/>
  <c r="J54" i="1" l="1"/>
  <c r="J53" i="1" s="1"/>
  <c r="F53" i="1"/>
  <c r="E37" i="1"/>
  <c r="N33" i="1" s="1"/>
  <c r="L30" i="1"/>
  <c r="L31" i="1" s="1"/>
  <c r="M30" i="1"/>
  <c r="M31" i="1" s="1"/>
  <c r="N30" i="1"/>
  <c r="G37" i="1"/>
  <c r="I10" i="4"/>
  <c r="H11" i="4" s="1"/>
  <c r="B11" i="4"/>
  <c r="R53" i="1"/>
  <c r="C44" i="1"/>
  <c r="D41" i="1"/>
  <c r="D44" i="1" s="1"/>
  <c r="C42" i="1"/>
  <c r="G11" i="4"/>
  <c r="E54" i="1"/>
  <c r="E53" i="1" s="1"/>
  <c r="C53" i="1"/>
  <c r="D11" i="4"/>
  <c r="D42" i="1"/>
  <c r="D45" i="1"/>
  <c r="C11" i="4" l="1"/>
  <c r="F11" i="4"/>
  <c r="E11" i="4"/>
  <c r="O30" i="1"/>
  <c r="O31" i="1" s="1"/>
  <c r="N31" i="1"/>
</calcChain>
</file>

<file path=xl/comments1.xml><?xml version="1.0" encoding="utf-8"?>
<comments xmlns="http://schemas.openxmlformats.org/spreadsheetml/2006/main">
  <authors>
    <author>Husam Saeed</author>
    <author>husam.saeed</author>
    <author>Le Royal Hotel</author>
    <author>reservation</author>
  </authors>
  <commentList>
    <comment ref="S1" authorId="0">
      <text>
        <r>
          <rPr>
            <b/>
            <sz val="9"/>
            <color indexed="81"/>
            <rFont val="Tahoma"/>
            <charset val="1"/>
          </rPr>
          <t>Todays Date</t>
        </r>
      </text>
    </comment>
    <comment ref="U1" authorId="0">
      <text>
        <r>
          <rPr>
            <b/>
            <sz val="9"/>
            <color indexed="81"/>
            <rFont val="Tahoma"/>
            <charset val="1"/>
          </rPr>
          <t>EOM Date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L5" authorId="1">
      <text>
        <r>
          <rPr>
            <sz val="8"/>
            <color indexed="81"/>
            <rFont val="Tahoma"/>
            <family val="2"/>
          </rPr>
          <t xml:space="preserve">Total of Tentative and Definitive Market Segment - ROOM NIGHTS
</t>
        </r>
      </text>
    </comment>
    <comment ref="N16" authorId="0">
      <text>
        <r>
          <rPr>
            <b/>
            <sz val="9"/>
            <color indexed="81"/>
            <rFont val="Tahoma"/>
            <family val="2"/>
          </rPr>
          <t>MTD pick-up Market Segment</t>
        </r>
      </text>
    </comment>
    <comment ref="M28" authorId="2">
      <text>
        <r>
          <rPr>
            <b/>
            <sz val="8"/>
            <color indexed="81"/>
            <rFont val="Tahoma"/>
          </rPr>
          <t>24 Hour Format</t>
        </r>
      </text>
    </comment>
    <comment ref="P30" authorId="3">
      <text>
        <r>
          <rPr>
            <sz val="8"/>
            <color indexed="81"/>
            <rFont val="Tahoma"/>
            <family val="2"/>
          </rPr>
          <t xml:space="preserve">Add Last Night OTB Revenue
</t>
        </r>
      </text>
    </comment>
    <comment ref="Q30" authorId="1">
      <text>
        <r>
          <rPr>
            <sz val="8"/>
            <color indexed="81"/>
            <rFont val="Tahoma"/>
            <family val="2"/>
          </rPr>
          <t xml:space="preserve">1st of the Month on the Books: Room Revenue
</t>
        </r>
      </text>
    </comment>
    <comment ref="H37" authorId="2">
      <text>
        <r>
          <rPr>
            <b/>
            <sz val="8"/>
            <color indexed="81"/>
            <rFont val="Tahoma"/>
          </rPr>
          <t>Overall Pick Up Today</t>
        </r>
      </text>
    </comment>
  </commentList>
</comments>
</file>

<file path=xl/sharedStrings.xml><?xml version="1.0" encoding="utf-8"?>
<sst xmlns="http://schemas.openxmlformats.org/spreadsheetml/2006/main" count="138" uniqueCount="104">
  <si>
    <t>OTB</t>
  </si>
  <si>
    <t>Occ%</t>
  </si>
  <si>
    <t xml:space="preserve">Daily </t>
  </si>
  <si>
    <t>ADR</t>
  </si>
  <si>
    <t>Revenue</t>
  </si>
  <si>
    <t>Total</t>
  </si>
  <si>
    <t>Mkt Seg.</t>
  </si>
  <si>
    <t>Complimentary</t>
  </si>
  <si>
    <t>MTD Pick up</t>
  </si>
  <si>
    <t>Future    30 ~ 60 ~ 90</t>
  </si>
  <si>
    <t>NET_ROOM_REVENUE</t>
  </si>
  <si>
    <t>Forecast</t>
  </si>
  <si>
    <t>Pick-Up</t>
  </si>
  <si>
    <t>OCC%</t>
  </si>
  <si>
    <t>RevPar</t>
  </si>
  <si>
    <t xml:space="preserve">Days left </t>
  </si>
  <si>
    <t>RN needed</t>
  </si>
  <si>
    <t>Occ %</t>
  </si>
  <si>
    <t>RevPAR</t>
  </si>
  <si>
    <t>Daily Needed</t>
  </si>
  <si>
    <t>Average Rate</t>
  </si>
  <si>
    <t>Needed</t>
  </si>
  <si>
    <t/>
  </si>
  <si>
    <t>Week</t>
  </si>
  <si>
    <t>Last Night</t>
  </si>
  <si>
    <t>1st of the Month</t>
  </si>
  <si>
    <t xml:space="preserve">Average Pick Daily </t>
  </si>
  <si>
    <t>Overall Pick Up</t>
  </si>
  <si>
    <t>Overall  Pick up</t>
  </si>
  <si>
    <t>DATE</t>
  </si>
  <si>
    <t>NO. ROOMS O.T.B</t>
  </si>
  <si>
    <t xml:space="preserve">Total Release </t>
  </si>
  <si>
    <t xml:space="preserve">Total Month Pick Up Needed </t>
  </si>
  <si>
    <t>SAT</t>
  </si>
  <si>
    <t>SUN</t>
  </si>
  <si>
    <t>MON</t>
  </si>
  <si>
    <t>TUE</t>
  </si>
  <si>
    <t>WEN</t>
  </si>
  <si>
    <t>THU</t>
  </si>
  <si>
    <t>FRI</t>
  </si>
  <si>
    <t>Week 1</t>
  </si>
  <si>
    <t>Week 2</t>
  </si>
  <si>
    <t>Week 3</t>
  </si>
  <si>
    <t>Week 4</t>
  </si>
  <si>
    <t>Day</t>
  </si>
  <si>
    <t>Comments:</t>
  </si>
  <si>
    <t>Definite Occ%</t>
  </si>
  <si>
    <t>Definite</t>
  </si>
  <si>
    <t xml:space="preserve">Daily Pick-Up Tracking </t>
  </si>
  <si>
    <t>Definite OTB</t>
  </si>
  <si>
    <t>Definite ADR</t>
  </si>
  <si>
    <t>Definite Revenue</t>
  </si>
  <si>
    <t>.</t>
  </si>
  <si>
    <t xml:space="preserve"> Room Revenue</t>
  </si>
  <si>
    <t xml:space="preserve"> Room Night</t>
  </si>
  <si>
    <t>Current Month</t>
  </si>
  <si>
    <t>Weekly Pick-Up Vs. Forecast</t>
  </si>
  <si>
    <t>Individual</t>
  </si>
  <si>
    <t>Corporate</t>
  </si>
  <si>
    <t>IN</t>
  </si>
  <si>
    <t>CP</t>
  </si>
  <si>
    <t>GL</t>
  </si>
  <si>
    <t>EM</t>
  </si>
  <si>
    <t>Embassy</t>
  </si>
  <si>
    <t>GV</t>
  </si>
  <si>
    <t>Government</t>
  </si>
  <si>
    <t>AI</t>
  </si>
  <si>
    <t>Airlines</t>
  </si>
  <si>
    <t>Group Leisure</t>
  </si>
  <si>
    <t>GB</t>
  </si>
  <si>
    <t xml:space="preserve">Group Business </t>
  </si>
  <si>
    <t>GC</t>
  </si>
  <si>
    <t>CM</t>
  </si>
  <si>
    <t>OTH</t>
  </si>
  <si>
    <t>Other</t>
  </si>
  <si>
    <t>Group Convention</t>
  </si>
  <si>
    <t>Start Off</t>
  </si>
  <si>
    <t xml:space="preserve">Today Pick-Up       </t>
  </si>
  <si>
    <t>Closed on PMS</t>
  </si>
  <si>
    <t>Actual</t>
  </si>
  <si>
    <t>JAN</t>
  </si>
  <si>
    <t xml:space="preserve">JUL </t>
  </si>
  <si>
    <t xml:space="preserve"> Daily                                                                                                                                                                                                                        Market Segment</t>
  </si>
  <si>
    <t>Budget</t>
  </si>
  <si>
    <t xml:space="preserve"> OTB DEFINITE + TENTATIVE</t>
  </si>
  <si>
    <t>July</t>
  </si>
  <si>
    <t>August</t>
  </si>
  <si>
    <t>September</t>
  </si>
  <si>
    <t>October</t>
  </si>
  <si>
    <t>November</t>
  </si>
  <si>
    <t>December</t>
  </si>
  <si>
    <t>January</t>
  </si>
  <si>
    <r>
      <t xml:space="preserve">Week 1 </t>
    </r>
    <r>
      <rPr>
        <b/>
        <sz val="11"/>
        <color indexed="51"/>
        <rFont val="Arial"/>
        <family val="2"/>
      </rPr>
      <t>(1-7 July)</t>
    </r>
  </si>
  <si>
    <r>
      <t xml:space="preserve">Week 2 </t>
    </r>
    <r>
      <rPr>
        <b/>
        <sz val="11"/>
        <color indexed="51"/>
        <rFont val="Arial"/>
        <family val="2"/>
      </rPr>
      <t>(8-14 July)</t>
    </r>
  </si>
  <si>
    <r>
      <t xml:space="preserve">Week 3 </t>
    </r>
    <r>
      <rPr>
        <b/>
        <sz val="11"/>
        <color indexed="51"/>
        <rFont val="Arial"/>
        <family val="2"/>
      </rPr>
      <t>(15-21 July)</t>
    </r>
  </si>
  <si>
    <r>
      <t xml:space="preserve">Week 4 </t>
    </r>
    <r>
      <rPr>
        <b/>
        <sz val="11"/>
        <color indexed="51"/>
        <rFont val="Arial"/>
        <family val="2"/>
      </rPr>
      <t>(22-31 July)</t>
    </r>
  </si>
  <si>
    <t>JUL</t>
  </si>
  <si>
    <t>AUG</t>
  </si>
  <si>
    <t>SEP</t>
  </si>
  <si>
    <t>OCT</t>
  </si>
  <si>
    <t>NOV</t>
  </si>
  <si>
    <t>DEC</t>
  </si>
  <si>
    <t xml:space="preserve">DEC </t>
  </si>
  <si>
    <t>+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</si>
</sst>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0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ddd\.\ mmm\ d\ "/>
    <numFmt numFmtId="165" formatCode="mmmm\ \'yy"/>
    <numFmt numFmtId="166" formatCode="[$-409]d\-mmm;@"/>
    <numFmt numFmtId="167" formatCode="0.0"/>
    <numFmt numFmtId="168" formatCode="0_);[Red]\(0\)"/>
    <numFmt numFmtId="169" formatCode="0.0%"/>
    <numFmt numFmtId="170" formatCode="#,##0.0"/>
    <numFmt numFmtId="171" formatCode="0_);[Red]\-0"/>
  </numFmts>
  <fonts count="41" x14ac:knownFonts="1">
    <font>
      <sz val="10"/>
      <name val="Arial"/>
    </font>
    <font>
      <sz val="10"/>
      <name val="Arial"/>
    </font>
    <font>
      <sz val="8"/>
      <color indexed="9"/>
      <name val="Trebuchet MS"/>
      <family val="2"/>
    </font>
    <font>
      <sz val="8"/>
      <name val="Trebuchet MS"/>
      <family val="2"/>
    </font>
    <font>
      <b/>
      <sz val="8"/>
      <name val="Trebuchet MS"/>
      <family val="2"/>
    </font>
    <font>
      <sz val="8"/>
      <color indexed="8"/>
      <name val="Trebuchet MS"/>
      <family val="2"/>
    </font>
    <font>
      <sz val="8"/>
      <name val="Arial"/>
      <family val="2"/>
    </font>
    <font>
      <b/>
      <sz val="10"/>
      <name val="Trebuchet MS"/>
      <family val="2"/>
    </font>
    <font>
      <b/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color indexed="81"/>
      <name val="Tahoma"/>
      <family val="2"/>
    </font>
    <font>
      <b/>
      <sz val="10"/>
      <color indexed="9"/>
      <name val="Trebuchet MS"/>
      <family val="2"/>
    </font>
    <font>
      <sz val="10"/>
      <name val="Trebuchet MS"/>
      <family val="2"/>
    </font>
    <font>
      <sz val="10"/>
      <color indexed="9"/>
      <name val="Arial"/>
      <family val="2"/>
    </font>
    <font>
      <sz val="12"/>
      <name val="Arial"/>
      <family val="2"/>
    </font>
    <font>
      <b/>
      <u/>
      <sz val="14"/>
      <color indexed="9"/>
      <name val="Arial"/>
      <family val="2"/>
    </font>
    <font>
      <b/>
      <u/>
      <sz val="10"/>
      <name val="Arial"/>
      <family val="2"/>
    </font>
    <font>
      <b/>
      <sz val="8"/>
      <color indexed="9"/>
      <name val="Trebuchet MS"/>
      <family val="2"/>
    </font>
    <font>
      <u/>
      <sz val="10"/>
      <name val="Arial"/>
      <family val="2"/>
    </font>
    <font>
      <b/>
      <sz val="9"/>
      <name val="Trebuchet MS"/>
      <family val="2"/>
    </font>
    <font>
      <b/>
      <sz val="9"/>
      <color indexed="8"/>
      <name val="Trebuchet MS"/>
      <family val="2"/>
    </font>
    <font>
      <i/>
      <sz val="10"/>
      <name val="Arial"/>
      <family val="2"/>
    </font>
    <font>
      <sz val="10"/>
      <name val="Arial"/>
    </font>
    <font>
      <b/>
      <sz val="8"/>
      <color indexed="10"/>
      <name val="Trebuchet MS"/>
      <family val="2"/>
    </font>
    <font>
      <b/>
      <sz val="10"/>
      <color indexed="60"/>
      <name val="Arial"/>
      <family val="2"/>
    </font>
    <font>
      <u/>
      <sz val="10"/>
      <color indexed="22"/>
      <name val="Arial"/>
      <family val="2"/>
    </font>
    <font>
      <sz val="10"/>
      <color indexed="10"/>
      <name val="Arial"/>
    </font>
    <font>
      <sz val="8"/>
      <name val="Arial"/>
    </font>
    <font>
      <b/>
      <sz val="9"/>
      <color indexed="16"/>
      <name val="Trebuchet MS"/>
      <family val="2"/>
    </font>
    <font>
      <b/>
      <sz val="11"/>
      <color indexed="9"/>
      <name val="Arial"/>
      <family val="2"/>
    </font>
    <font>
      <b/>
      <sz val="11"/>
      <color indexed="51"/>
      <name val="Arial"/>
      <family val="2"/>
    </font>
    <font>
      <sz val="11"/>
      <name val="Arial"/>
      <family val="2"/>
    </font>
    <font>
      <sz val="10"/>
      <color indexed="22"/>
      <name val="Arial"/>
    </font>
    <font>
      <b/>
      <sz val="8"/>
      <color indexed="81"/>
      <name val="Tahoma"/>
    </font>
    <font>
      <b/>
      <sz val="10"/>
      <color indexed="10"/>
      <name val="Arial"/>
      <family val="2"/>
    </font>
    <font>
      <b/>
      <u/>
      <sz val="10"/>
      <name val="Trebuchet MS"/>
      <family val="2"/>
    </font>
    <font>
      <b/>
      <sz val="9"/>
      <color indexed="81"/>
      <name val="Tahoma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8"/>
      <color rgb="FFFFFF00"/>
      <name val="Trebuchet MS"/>
      <family val="2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E98E09"/>
        <bgColor indexed="64"/>
      </patternFill>
    </fill>
    <fill>
      <patternFill patternType="solid">
        <fgColor rgb="FFDA8508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FEF7A2"/>
        <bgColor indexed="64"/>
      </patternFill>
    </fill>
    <fill>
      <patternFill patternType="solid">
        <fgColor rgb="FFB06900"/>
        <bgColor indexed="64"/>
      </patternFill>
    </fill>
    <fill>
      <patternFill patternType="solid">
        <fgColor rgb="FFD27D00"/>
        <bgColor indexed="64"/>
      </patternFill>
    </fill>
    <fill>
      <patternFill patternType="solid">
        <fgColor rgb="FF925700"/>
        <bgColor indexed="64"/>
      </patternFill>
    </fill>
    <fill>
      <patternFill patternType="solid">
        <fgColor theme="0"/>
        <bgColor indexed="64"/>
      </patternFill>
    </fill>
  </fills>
  <borders count="57">
    <border>
      <left/>
      <right/>
      <top/>
      <bottom/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medium">
        <color indexed="22"/>
      </left>
      <right style="medium">
        <color indexed="64"/>
      </right>
      <top style="medium">
        <color indexed="22"/>
      </top>
      <bottom style="medium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22"/>
      </right>
      <top style="medium">
        <color indexed="22"/>
      </top>
      <bottom style="medium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64"/>
      </top>
      <bottom style="medium">
        <color indexed="22"/>
      </bottom>
      <diagonal/>
    </border>
    <border>
      <left style="medium">
        <color indexed="22"/>
      </left>
      <right style="medium">
        <color indexed="64"/>
      </right>
      <top style="medium">
        <color indexed="64"/>
      </top>
      <bottom style="medium">
        <color indexed="22"/>
      </bottom>
      <diagonal/>
    </border>
    <border>
      <left style="medium">
        <color indexed="22"/>
      </left>
      <right style="medium">
        <color indexed="64"/>
      </right>
      <top style="medium">
        <color indexed="22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22"/>
      </right>
      <top style="medium">
        <color indexed="64"/>
      </top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2"/>
      </left>
      <right style="medium">
        <color indexed="62"/>
      </right>
      <top style="medium">
        <color indexed="64"/>
      </top>
      <bottom/>
      <diagonal/>
    </border>
    <border>
      <left style="medium">
        <color indexed="62"/>
      </left>
      <right style="medium">
        <color indexed="62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2"/>
      </left>
      <right style="medium">
        <color indexed="62"/>
      </right>
      <top/>
      <bottom style="medium">
        <color indexed="64"/>
      </bottom>
      <diagonal/>
    </border>
    <border>
      <left style="medium">
        <color indexed="22"/>
      </left>
      <right style="medium">
        <color indexed="22"/>
      </right>
      <top style="medium">
        <color indexed="22"/>
      </top>
      <bottom style="medium">
        <color indexed="64"/>
      </bottom>
      <diagonal/>
    </border>
    <border>
      <left style="medium">
        <color indexed="22"/>
      </left>
      <right style="medium">
        <color indexed="64"/>
      </right>
      <top/>
      <bottom style="medium">
        <color indexed="22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2"/>
      </right>
      <top style="medium">
        <color indexed="64"/>
      </top>
      <bottom/>
      <diagonal/>
    </border>
    <border>
      <left style="medium">
        <color indexed="64"/>
      </left>
      <right style="medium">
        <color indexed="62"/>
      </right>
      <top/>
      <bottom/>
      <diagonal/>
    </border>
    <border>
      <left style="medium">
        <color indexed="64"/>
      </left>
      <right style="medium">
        <color indexed="62"/>
      </right>
      <top/>
      <bottom style="medium">
        <color indexed="64"/>
      </bottom>
      <diagonal/>
    </border>
    <border>
      <left style="medium">
        <color indexed="22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22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22"/>
      </left>
      <right/>
      <top style="medium">
        <color indexed="64"/>
      </top>
      <bottom/>
      <diagonal/>
    </border>
    <border>
      <left style="medium">
        <color indexed="55"/>
      </left>
      <right style="medium">
        <color indexed="64"/>
      </right>
      <top style="medium">
        <color indexed="64"/>
      </top>
      <bottom style="medium">
        <color indexed="55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2"/>
      </right>
      <top style="medium">
        <color indexed="64"/>
      </top>
      <bottom style="medium">
        <color indexed="64"/>
      </bottom>
      <diagonal/>
    </border>
    <border>
      <left style="medium">
        <color indexed="62"/>
      </left>
      <right style="medium">
        <color indexed="62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22"/>
      </top>
      <bottom style="medium">
        <color indexed="22"/>
      </bottom>
      <diagonal/>
    </border>
    <border>
      <left style="medium">
        <color indexed="64"/>
      </left>
      <right style="medium">
        <color indexed="22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2"/>
      </bottom>
      <diagonal/>
    </border>
    <border>
      <left/>
      <right style="medium">
        <color indexed="64"/>
      </right>
      <top style="medium">
        <color indexed="64"/>
      </top>
      <bottom style="medium">
        <color indexed="62"/>
      </bottom>
      <diagonal/>
    </border>
    <border>
      <left style="medium">
        <color indexed="22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2"/>
      </top>
      <bottom style="medium">
        <color indexed="62"/>
      </bottom>
      <diagonal/>
    </border>
    <border>
      <left/>
      <right style="medium">
        <color indexed="62"/>
      </right>
      <top style="medium">
        <color indexed="62"/>
      </top>
      <bottom style="medium">
        <color indexed="62"/>
      </bottom>
      <diagonal/>
    </border>
    <border>
      <left/>
      <right style="medium">
        <color indexed="22"/>
      </right>
      <top/>
      <bottom/>
      <diagonal/>
    </border>
    <border>
      <left style="medium">
        <color indexed="64"/>
      </left>
      <right/>
      <top style="medium">
        <color indexed="62"/>
      </top>
      <bottom style="medium">
        <color indexed="64"/>
      </bottom>
      <diagonal/>
    </border>
    <border>
      <left/>
      <right style="medium">
        <color indexed="62"/>
      </right>
      <top style="medium">
        <color indexed="62"/>
      </top>
      <bottom style="medium">
        <color indexed="64"/>
      </bottom>
      <diagonal/>
    </border>
    <border>
      <left style="medium">
        <color indexed="22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22"/>
      </right>
      <top/>
      <bottom/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3" fillId="0" borderId="0"/>
    <xf numFmtId="9" fontId="1" fillId="0" borderId="0" applyFont="0" applyFill="0" applyBorder="0" applyAlignment="0" applyProtection="0"/>
  </cellStyleXfs>
  <cellXfs count="281">
    <xf numFmtId="0" fontId="0" fillId="0" borderId="0" xfId="0"/>
    <xf numFmtId="166" fontId="0" fillId="0" borderId="0" xfId="0" applyNumberFormat="1"/>
    <xf numFmtId="0" fontId="0" fillId="0" borderId="0" xfId="0" applyFill="1"/>
    <xf numFmtId="0" fontId="8" fillId="0" borderId="0" xfId="0" applyFont="1"/>
    <xf numFmtId="1" fontId="4" fillId="2" borderId="1" xfId="0" applyNumberFormat="1" applyFont="1" applyFill="1" applyBorder="1" applyAlignment="1">
      <alignment horizontal="center" vertical="center"/>
    </xf>
    <xf numFmtId="1" fontId="4" fillId="2" borderId="2" xfId="0" applyNumberFormat="1" applyFont="1" applyFill="1" applyBorder="1" applyAlignment="1">
      <alignment horizontal="center" vertical="center"/>
    </xf>
    <xf numFmtId="0" fontId="0" fillId="2" borderId="0" xfId="0" applyFill="1"/>
    <xf numFmtId="2" fontId="0" fillId="0" borderId="3" xfId="0" applyNumberFormat="1" applyBorder="1" applyAlignment="1">
      <alignment horizontal="center"/>
    </xf>
    <xf numFmtId="4" fontId="0" fillId="0" borderId="3" xfId="0" applyNumberFormat="1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2" fontId="8" fillId="0" borderId="3" xfId="0" applyNumberFormat="1" applyFont="1" applyBorder="1" applyAlignment="1">
      <alignment horizontal="center"/>
    </xf>
    <xf numFmtId="3" fontId="8" fillId="0" borderId="3" xfId="0" applyNumberFormat="1" applyFont="1" applyBorder="1" applyAlignment="1">
      <alignment horizontal="center"/>
    </xf>
    <xf numFmtId="9" fontId="4" fillId="2" borderId="4" xfId="4" applyFont="1" applyFill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/>
    </xf>
    <xf numFmtId="3" fontId="4" fillId="2" borderId="1" xfId="0" applyNumberFormat="1" applyFont="1" applyFill="1" applyBorder="1" applyAlignment="1">
      <alignment horizontal="center" vertical="center"/>
    </xf>
    <xf numFmtId="170" fontId="4" fillId="2" borderId="1" xfId="0" applyNumberFormat="1" applyFont="1" applyFill="1" applyBorder="1" applyAlignment="1">
      <alignment horizontal="center" vertical="center"/>
    </xf>
    <xf numFmtId="0" fontId="15" fillId="0" borderId="0" xfId="0" applyFont="1" applyFill="1"/>
    <xf numFmtId="166" fontId="15" fillId="0" borderId="0" xfId="0" applyNumberFormat="1" applyFont="1" applyFill="1"/>
    <xf numFmtId="0" fontId="3" fillId="2" borderId="0" xfId="0" applyFont="1" applyFill="1" applyBorder="1" applyAlignment="1">
      <alignment horizontal="center" vertical="center"/>
    </xf>
    <xf numFmtId="1" fontId="13" fillId="0" borderId="3" xfId="0" applyNumberFormat="1" applyFont="1" applyFill="1" applyBorder="1" applyAlignment="1">
      <alignment horizontal="center"/>
    </xf>
    <xf numFmtId="167" fontId="13" fillId="0" borderId="3" xfId="0" applyNumberFormat="1" applyFont="1" applyFill="1" applyBorder="1" applyAlignment="1">
      <alignment horizontal="center"/>
    </xf>
    <xf numFmtId="9" fontId="13" fillId="0" borderId="3" xfId="4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1" fontId="0" fillId="3" borderId="3" xfId="0" applyNumberFormat="1" applyFill="1" applyBorder="1" applyAlignment="1">
      <alignment horizontal="center"/>
    </xf>
    <xf numFmtId="3" fontId="0" fillId="3" borderId="3" xfId="0" applyNumberFormat="1" applyFill="1" applyBorder="1" applyAlignment="1">
      <alignment horizontal="center"/>
    </xf>
    <xf numFmtId="1" fontId="4" fillId="2" borderId="6" xfId="0" applyNumberFormat="1" applyFont="1" applyFill="1" applyBorder="1" applyAlignment="1">
      <alignment horizontal="center" vertical="center"/>
    </xf>
    <xf numFmtId="1" fontId="4" fillId="2" borderId="7" xfId="0" applyNumberFormat="1" applyFont="1" applyFill="1" applyBorder="1" applyAlignment="1">
      <alignment horizontal="center" vertical="center"/>
    </xf>
    <xf numFmtId="0" fontId="24" fillId="3" borderId="7" xfId="0" applyFont="1" applyFill="1" applyBorder="1" applyAlignment="1">
      <alignment horizontal="center" vertical="center"/>
    </xf>
    <xf numFmtId="0" fontId="24" fillId="3" borderId="2" xfId="0" applyFont="1" applyFill="1" applyBorder="1" applyAlignment="1">
      <alignment horizontal="center" vertical="center"/>
    </xf>
    <xf numFmtId="0" fontId="24" fillId="3" borderId="8" xfId="0" applyFont="1" applyFill="1" applyBorder="1" applyAlignment="1">
      <alignment horizontal="center" vertical="center"/>
    </xf>
    <xf numFmtId="0" fontId="4" fillId="2" borderId="6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/>
    </xf>
    <xf numFmtId="0" fontId="0" fillId="2" borderId="0" xfId="0" applyFill="1" applyBorder="1"/>
    <xf numFmtId="0" fontId="1" fillId="2" borderId="0" xfId="0" applyFont="1" applyFill="1" applyBorder="1"/>
    <xf numFmtId="0" fontId="10" fillId="2" borderId="0" xfId="0" applyFont="1" applyFill="1"/>
    <xf numFmtId="0" fontId="0" fillId="2" borderId="0" xfId="0" quotePrefix="1" applyFill="1"/>
    <xf numFmtId="1" fontId="0" fillId="0" borderId="0" xfId="0" applyNumberFormat="1" applyFill="1" applyAlignment="1">
      <alignment horizontal="right"/>
    </xf>
    <xf numFmtId="0" fontId="8" fillId="2" borderId="0" xfId="0" applyFont="1" applyFill="1"/>
    <xf numFmtId="0" fontId="0" fillId="2" borderId="0" xfId="0" applyFill="1" applyAlignment="1">
      <alignment horizontal="center"/>
    </xf>
    <xf numFmtId="3" fontId="0" fillId="2" borderId="0" xfId="0" applyNumberFormat="1" applyFill="1" applyAlignment="1">
      <alignment horizontal="center"/>
    </xf>
    <xf numFmtId="3" fontId="0" fillId="2" borderId="0" xfId="0" applyNumberFormat="1" applyFill="1"/>
    <xf numFmtId="0" fontId="17" fillId="2" borderId="0" xfId="0" applyFont="1" applyFill="1"/>
    <xf numFmtId="0" fontId="25" fillId="2" borderId="0" xfId="0" applyFont="1" applyFill="1" applyAlignment="1">
      <alignment horizontal="center"/>
    </xf>
    <xf numFmtId="164" fontId="5" fillId="4" borderId="9" xfId="0" applyNumberFormat="1" applyFont="1" applyFill="1" applyBorder="1" applyAlignment="1">
      <alignment horizontal="right" vertical="center"/>
    </xf>
    <xf numFmtId="0" fontId="12" fillId="2" borderId="0" xfId="0" applyFont="1" applyFill="1" applyBorder="1" applyAlignment="1">
      <alignment horizontal="center"/>
    </xf>
    <xf numFmtId="1" fontId="13" fillId="2" borderId="0" xfId="0" applyNumberFormat="1" applyFont="1" applyFill="1" applyBorder="1" applyAlignment="1">
      <alignment horizontal="center"/>
    </xf>
    <xf numFmtId="167" fontId="13" fillId="2" borderId="0" xfId="0" applyNumberFormat="1" applyFont="1" applyFill="1" applyBorder="1" applyAlignment="1">
      <alignment horizontal="center"/>
    </xf>
    <xf numFmtId="3" fontId="13" fillId="2" borderId="0" xfId="0" applyNumberFormat="1" applyFont="1" applyFill="1" applyBorder="1" applyAlignment="1">
      <alignment horizontal="center"/>
    </xf>
    <xf numFmtId="169" fontId="13" fillId="2" borderId="0" xfId="0" applyNumberFormat="1" applyFont="1" applyFill="1" applyBorder="1" applyAlignment="1">
      <alignment horizontal="center"/>
    </xf>
    <xf numFmtId="2" fontId="13" fillId="2" borderId="0" xfId="0" applyNumberFormat="1" applyFont="1" applyFill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8" fillId="0" borderId="5" xfId="0" applyNumberFormat="1" applyFont="1" applyBorder="1" applyAlignment="1">
      <alignment horizontal="center"/>
    </xf>
    <xf numFmtId="3" fontId="20" fillId="4" borderId="9" xfId="0" applyNumberFormat="1" applyFont="1" applyFill="1" applyBorder="1" applyAlignment="1">
      <alignment horizontal="center"/>
    </xf>
    <xf numFmtId="170" fontId="20" fillId="4" borderId="9" xfId="0" applyNumberFormat="1" applyFont="1" applyFill="1" applyBorder="1" applyAlignment="1">
      <alignment horizontal="center"/>
    </xf>
    <xf numFmtId="169" fontId="20" fillId="4" borderId="10" xfId="4" applyNumberFormat="1" applyFont="1" applyFill="1" applyBorder="1" applyAlignment="1">
      <alignment horizontal="center"/>
    </xf>
    <xf numFmtId="2" fontId="20" fillId="4" borderId="11" xfId="0" applyNumberFormat="1" applyFont="1" applyFill="1" applyBorder="1" applyAlignment="1">
      <alignment horizontal="center"/>
    </xf>
    <xf numFmtId="164" fontId="21" fillId="4" borderId="12" xfId="0" applyNumberFormat="1" applyFont="1" applyFill="1" applyBorder="1" applyAlignment="1">
      <alignment horizontal="right" vertical="center"/>
    </xf>
    <xf numFmtId="0" fontId="0" fillId="5" borderId="13" xfId="0" applyFill="1" applyBorder="1"/>
    <xf numFmtId="0" fontId="0" fillId="5" borderId="0" xfId="0" applyFill="1" applyBorder="1" applyAlignment="1">
      <alignment horizontal="center"/>
    </xf>
    <xf numFmtId="1" fontId="0" fillId="5" borderId="14" xfId="0" applyNumberFormat="1" applyFill="1" applyBorder="1" applyAlignment="1">
      <alignment horizontal="center"/>
    </xf>
    <xf numFmtId="1" fontId="0" fillId="5" borderId="15" xfId="0" applyNumberFormat="1" applyFill="1" applyBorder="1" applyAlignment="1">
      <alignment horizontal="center"/>
    </xf>
    <xf numFmtId="0" fontId="19" fillId="2" borderId="9" xfId="0" applyFont="1" applyFill="1" applyBorder="1" applyAlignment="1">
      <alignment horizontal="center"/>
    </xf>
    <xf numFmtId="15" fontId="19" fillId="6" borderId="16" xfId="0" applyNumberFormat="1" applyFont="1" applyFill="1" applyBorder="1" applyAlignment="1">
      <alignment horizontal="center"/>
    </xf>
    <xf numFmtId="16" fontId="19" fillId="6" borderId="9" xfId="0" applyNumberFormat="1" applyFont="1" applyFill="1" applyBorder="1" applyAlignment="1">
      <alignment horizontal="center"/>
    </xf>
    <xf numFmtId="0" fontId="26" fillId="2" borderId="16" xfId="0" applyFont="1" applyFill="1" applyBorder="1" applyAlignment="1">
      <alignment horizontal="center"/>
    </xf>
    <xf numFmtId="0" fontId="0" fillId="2" borderId="17" xfId="0" applyFill="1" applyBorder="1"/>
    <xf numFmtId="0" fontId="0" fillId="2" borderId="13" xfId="0" applyFill="1" applyBorder="1"/>
    <xf numFmtId="0" fontId="0" fillId="2" borderId="18" xfId="0" applyFill="1" applyBorder="1"/>
    <xf numFmtId="2" fontId="0" fillId="2" borderId="0" xfId="0" applyNumberFormat="1" applyFill="1" applyBorder="1" applyAlignment="1">
      <alignment horizontal="center"/>
    </xf>
    <xf numFmtId="4" fontId="0" fillId="2" borderId="0" xfId="0" applyNumberFormat="1" applyFill="1" applyBorder="1" applyAlignment="1">
      <alignment horizontal="center"/>
    </xf>
    <xf numFmtId="3" fontId="13" fillId="0" borderId="3" xfId="1" applyNumberFormat="1" applyFont="1" applyFill="1" applyBorder="1" applyAlignment="1">
      <alignment horizontal="center"/>
    </xf>
    <xf numFmtId="0" fontId="0" fillId="0" borderId="0" xfId="0" applyBorder="1"/>
    <xf numFmtId="0" fontId="0" fillId="0" borderId="0" xfId="0" applyFill="1" applyBorder="1"/>
    <xf numFmtId="0" fontId="1" fillId="0" borderId="0" xfId="0" applyFont="1" applyFill="1" applyBorder="1"/>
    <xf numFmtId="0" fontId="0" fillId="2" borderId="0" xfId="0" applyNumberFormat="1" applyFill="1"/>
    <xf numFmtId="3" fontId="22" fillId="2" borderId="0" xfId="0" applyNumberFormat="1" applyFont="1" applyFill="1"/>
    <xf numFmtId="0" fontId="0" fillId="0" borderId="0" xfId="0" applyAlignment="1">
      <alignment horizontal="right"/>
    </xf>
    <xf numFmtId="0" fontId="10" fillId="2" borderId="0" xfId="3" applyFont="1" applyFill="1" applyBorder="1" applyAlignment="1">
      <alignment horizontal="right"/>
    </xf>
    <xf numFmtId="0" fontId="0" fillId="2" borderId="0" xfId="0" applyNumberFormat="1" applyFill="1" applyBorder="1"/>
    <xf numFmtId="0" fontId="0" fillId="3" borderId="0" xfId="0" applyFill="1" applyBorder="1"/>
    <xf numFmtId="1" fontId="10" fillId="3" borderId="0" xfId="0" applyNumberFormat="1" applyFont="1" applyFill="1" applyBorder="1" applyAlignment="1">
      <alignment horizontal="right"/>
    </xf>
    <xf numFmtId="0" fontId="8" fillId="0" borderId="0" xfId="0" applyFont="1" applyAlignment="1"/>
    <xf numFmtId="0" fontId="0" fillId="2" borderId="0" xfId="0" applyFill="1" applyBorder="1" applyAlignment="1">
      <alignment horizontal="center"/>
    </xf>
    <xf numFmtId="0" fontId="3" fillId="7" borderId="19" xfId="0" applyFont="1" applyFill="1" applyBorder="1" applyAlignment="1">
      <alignment horizontal="center" vertical="center" wrapText="1"/>
    </xf>
    <xf numFmtId="10" fontId="4" fillId="2" borderId="20" xfId="0" applyNumberFormat="1" applyFont="1" applyFill="1" applyBorder="1" applyAlignment="1">
      <alignment horizontal="center"/>
    </xf>
    <xf numFmtId="0" fontId="1" fillId="3" borderId="0" xfId="0" applyFont="1" applyFill="1" applyBorder="1"/>
    <xf numFmtId="1" fontId="0" fillId="5" borderId="0" xfId="0" applyNumberFormat="1" applyFill="1" applyBorder="1" applyAlignment="1">
      <alignment horizontal="center"/>
    </xf>
    <xf numFmtId="0" fontId="8" fillId="5" borderId="17" xfId="0" applyFont="1" applyFill="1" applyBorder="1"/>
    <xf numFmtId="0" fontId="8" fillId="5" borderId="21" xfId="0" applyFont="1" applyFill="1" applyBorder="1"/>
    <xf numFmtId="1" fontId="8" fillId="5" borderId="22" xfId="0" applyNumberFormat="1" applyFont="1" applyFill="1" applyBorder="1" applyAlignment="1">
      <alignment horizontal="right"/>
    </xf>
    <xf numFmtId="2" fontId="0" fillId="3" borderId="0" xfId="0" applyNumberFormat="1" applyFill="1" applyBorder="1" applyAlignment="1">
      <alignment horizontal="right"/>
    </xf>
    <xf numFmtId="2" fontId="0" fillId="0" borderId="0" xfId="0" applyNumberFormat="1" applyBorder="1"/>
    <xf numFmtId="1" fontId="0" fillId="3" borderId="0" xfId="0" applyNumberFormat="1" applyFill="1" applyBorder="1"/>
    <xf numFmtId="0" fontId="4" fillId="2" borderId="23" xfId="0" applyFont="1" applyFill="1" applyBorder="1" applyAlignment="1"/>
    <xf numFmtId="0" fontId="4" fillId="2" borderId="24" xfId="0" applyFont="1" applyFill="1" applyBorder="1" applyAlignment="1"/>
    <xf numFmtId="2" fontId="27" fillId="0" borderId="25" xfId="0" applyNumberFormat="1" applyFont="1" applyBorder="1" applyAlignment="1">
      <alignment horizontal="center"/>
    </xf>
    <xf numFmtId="3" fontId="27" fillId="0" borderId="25" xfId="0" applyNumberFormat="1" applyFont="1" applyBorder="1" applyAlignment="1">
      <alignment horizontal="center"/>
    </xf>
    <xf numFmtId="10" fontId="27" fillId="0" borderId="26" xfId="0" applyNumberFormat="1" applyFont="1" applyBorder="1" applyAlignment="1">
      <alignment horizontal="center"/>
    </xf>
    <xf numFmtId="2" fontId="27" fillId="0" borderId="3" xfId="0" applyNumberFormat="1" applyFont="1" applyBorder="1" applyAlignment="1">
      <alignment horizontal="center"/>
    </xf>
    <xf numFmtId="3" fontId="27" fillId="0" borderId="3" xfId="0" applyNumberFormat="1" applyFont="1" applyBorder="1" applyAlignment="1">
      <alignment horizontal="center"/>
    </xf>
    <xf numFmtId="10" fontId="27" fillId="0" borderId="5" xfId="0" applyNumberFormat="1" applyFont="1" applyBorder="1" applyAlignment="1">
      <alignment horizontal="center"/>
    </xf>
    <xf numFmtId="0" fontId="32" fillId="2" borderId="0" xfId="0" applyFont="1" applyFill="1" applyBorder="1" applyAlignment="1"/>
    <xf numFmtId="0" fontId="4" fillId="2" borderId="27" xfId="0" applyFont="1" applyFill="1" applyBorder="1" applyAlignment="1"/>
    <xf numFmtId="1" fontId="4" fillId="2" borderId="28" xfId="0" applyNumberFormat="1" applyFont="1" applyFill="1" applyBorder="1" applyAlignment="1">
      <alignment horizontal="center" vertical="center"/>
    </xf>
    <xf numFmtId="0" fontId="4" fillId="2" borderId="28" xfId="0" applyNumberFormat="1" applyFont="1" applyFill="1" applyBorder="1" applyAlignment="1">
      <alignment horizontal="center" vertical="center"/>
    </xf>
    <xf numFmtId="1" fontId="4" fillId="2" borderId="8" xfId="0" applyNumberFormat="1" applyFont="1" applyFill="1" applyBorder="1" applyAlignment="1">
      <alignment horizontal="center" vertical="center"/>
    </xf>
    <xf numFmtId="0" fontId="22" fillId="2" borderId="0" xfId="0" applyFont="1" applyFill="1"/>
    <xf numFmtId="0" fontId="1" fillId="2" borderId="0" xfId="0" applyFont="1" applyFill="1" applyBorder="1" applyAlignment="1">
      <alignment horizontal="center"/>
    </xf>
    <xf numFmtId="3" fontId="4" fillId="2" borderId="29" xfId="0" applyNumberFormat="1" applyFont="1" applyFill="1" applyBorder="1" applyAlignment="1">
      <alignment horizontal="center" vertical="center"/>
    </xf>
    <xf numFmtId="3" fontId="29" fillId="4" borderId="30" xfId="0" applyNumberFormat="1" applyFont="1" applyFill="1" applyBorder="1" applyAlignment="1">
      <alignment horizontal="center"/>
    </xf>
    <xf numFmtId="0" fontId="4" fillId="2" borderId="31" xfId="0" applyFont="1" applyFill="1" applyBorder="1" applyAlignment="1">
      <alignment horizontal="left"/>
    </xf>
    <xf numFmtId="0" fontId="4" fillId="2" borderId="32" xfId="0" applyFont="1" applyFill="1" applyBorder="1" applyAlignment="1">
      <alignment horizontal="left"/>
    </xf>
    <xf numFmtId="0" fontId="4" fillId="2" borderId="33" xfId="0" applyFont="1" applyFill="1" applyBorder="1" applyAlignment="1">
      <alignment horizontal="left"/>
    </xf>
    <xf numFmtId="3" fontId="4" fillId="3" borderId="12" xfId="0" applyNumberFormat="1" applyFont="1" applyFill="1" applyBorder="1" applyAlignment="1">
      <alignment horizontal="center" vertical="center"/>
    </xf>
    <xf numFmtId="0" fontId="33" fillId="2" borderId="0" xfId="0" applyFont="1" applyFill="1"/>
    <xf numFmtId="9" fontId="35" fillId="0" borderId="0" xfId="0" applyNumberFormat="1" applyFont="1" applyBorder="1" applyAlignment="1">
      <alignment horizontal="center"/>
    </xf>
    <xf numFmtId="0" fontId="33" fillId="0" borderId="0" xfId="0" applyFont="1" applyFill="1"/>
    <xf numFmtId="0" fontId="3" fillId="7" borderId="34" xfId="0" applyFont="1" applyFill="1" applyBorder="1" applyAlignment="1">
      <alignment horizontal="center" vertical="center" wrapText="1"/>
    </xf>
    <xf numFmtId="3" fontId="4" fillId="2" borderId="15" xfId="0" applyNumberFormat="1" applyFont="1" applyFill="1" applyBorder="1" applyAlignment="1">
      <alignment horizontal="center"/>
    </xf>
    <xf numFmtId="1" fontId="20" fillId="4" borderId="11" xfId="0" applyNumberFormat="1" applyFont="1" applyFill="1" applyBorder="1" applyAlignment="1">
      <alignment horizontal="center"/>
    </xf>
    <xf numFmtId="0" fontId="8" fillId="2" borderId="0" xfId="0" applyFont="1" applyFill="1" applyBorder="1" applyAlignment="1">
      <alignment vertical="center"/>
    </xf>
    <xf numFmtId="3" fontId="4" fillId="3" borderId="30" xfId="0" applyNumberFormat="1" applyFont="1" applyFill="1" applyBorder="1" applyAlignment="1">
      <alignment horizontal="center" vertical="center"/>
    </xf>
    <xf numFmtId="0" fontId="0" fillId="2" borderId="22" xfId="0" applyFill="1" applyBorder="1"/>
    <xf numFmtId="0" fontId="0" fillId="2" borderId="14" xfId="0" applyFill="1" applyBorder="1"/>
    <xf numFmtId="0" fontId="0" fillId="2" borderId="15" xfId="0" applyFill="1" applyBorder="1"/>
    <xf numFmtId="0" fontId="16" fillId="2" borderId="0" xfId="0" applyFont="1" applyFill="1" applyBorder="1" applyAlignment="1">
      <alignment vertical="center"/>
    </xf>
    <xf numFmtId="0" fontId="16" fillId="2" borderId="0" xfId="0" applyFont="1" applyFill="1" applyBorder="1" applyAlignment="1">
      <alignment horizontal="center" vertical="center"/>
    </xf>
    <xf numFmtId="10" fontId="4" fillId="2" borderId="35" xfId="4" applyNumberFormat="1" applyFont="1" applyFill="1" applyBorder="1" applyAlignment="1">
      <alignment horizontal="center"/>
    </xf>
    <xf numFmtId="3" fontId="4" fillId="2" borderId="19" xfId="0" applyNumberFormat="1" applyFont="1" applyFill="1" applyBorder="1" applyAlignment="1">
      <alignment horizontal="center"/>
    </xf>
    <xf numFmtId="3" fontId="4" fillId="2" borderId="34" xfId="0" applyNumberFormat="1" applyFont="1" applyFill="1" applyBorder="1" applyAlignment="1">
      <alignment horizontal="center"/>
    </xf>
    <xf numFmtId="10" fontId="4" fillId="2" borderId="19" xfId="4" applyNumberFormat="1" applyFont="1" applyFill="1" applyBorder="1" applyAlignment="1">
      <alignment horizontal="center"/>
    </xf>
    <xf numFmtId="10" fontId="4" fillId="2" borderId="21" xfId="4" applyNumberFormat="1" applyFont="1" applyFill="1" applyBorder="1" applyAlignment="1">
      <alignment horizontal="center"/>
    </xf>
    <xf numFmtId="3" fontId="4" fillId="2" borderId="22" xfId="0" applyNumberFormat="1" applyFont="1" applyFill="1" applyBorder="1" applyAlignment="1">
      <alignment horizontal="center"/>
    </xf>
    <xf numFmtId="0" fontId="4" fillId="2" borderId="18" xfId="0" applyFont="1" applyFill="1" applyBorder="1" applyAlignment="1"/>
    <xf numFmtId="0" fontId="4" fillId="2" borderId="20" xfId="0" applyFont="1" applyFill="1" applyBorder="1" applyAlignment="1"/>
    <xf numFmtId="3" fontId="4" fillId="3" borderId="20" xfId="0" applyNumberFormat="1" applyFont="1" applyFill="1" applyBorder="1" applyAlignment="1">
      <alignment horizontal="center"/>
    </xf>
    <xf numFmtId="0" fontId="4" fillId="3" borderId="20" xfId="0" applyNumberFormat="1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2" fontId="0" fillId="5" borderId="14" xfId="0" applyNumberFormat="1" applyFill="1" applyBorder="1" applyAlignment="1">
      <alignment horizontal="center"/>
    </xf>
    <xf numFmtId="1" fontId="0" fillId="5" borderId="20" xfId="0" applyNumberFormat="1" applyFill="1" applyBorder="1" applyAlignment="1">
      <alignment horizontal="center"/>
    </xf>
    <xf numFmtId="0" fontId="36" fillId="7" borderId="36" xfId="0" applyFont="1" applyFill="1" applyBorder="1" applyAlignment="1">
      <alignment horizontal="center"/>
    </xf>
    <xf numFmtId="0" fontId="0" fillId="8" borderId="0" xfId="0" applyFill="1" applyAlignment="1">
      <alignment horizontal="center"/>
    </xf>
    <xf numFmtId="0" fontId="0" fillId="8" borderId="0" xfId="0" applyFill="1" applyBorder="1" applyAlignment="1">
      <alignment horizontal="center"/>
    </xf>
    <xf numFmtId="0" fontId="1" fillId="8" borderId="0" xfId="0" applyFont="1" applyFill="1" applyBorder="1" applyAlignment="1">
      <alignment horizontal="center"/>
    </xf>
    <xf numFmtId="166" fontId="8" fillId="3" borderId="0" xfId="0" applyNumberFormat="1" applyFont="1" applyFill="1" applyBorder="1"/>
    <xf numFmtId="0" fontId="8" fillId="3" borderId="0" xfId="0" applyFont="1" applyFill="1" applyBorder="1" applyAlignment="1">
      <alignment horizontal="center"/>
    </xf>
    <xf numFmtId="1" fontId="8" fillId="3" borderId="0" xfId="0" applyNumberFormat="1" applyFont="1" applyFill="1" applyBorder="1" applyAlignment="1">
      <alignment horizontal="right"/>
    </xf>
    <xf numFmtId="0" fontId="4" fillId="9" borderId="19" xfId="0" applyFont="1" applyFill="1" applyBorder="1" applyAlignment="1">
      <alignment horizontal="center" vertical="center" wrapText="1"/>
    </xf>
    <xf numFmtId="0" fontId="4" fillId="10" borderId="19" xfId="0" applyFont="1" applyFill="1" applyBorder="1" applyAlignment="1">
      <alignment horizontal="center" vertical="center" wrapText="1"/>
    </xf>
    <xf numFmtId="0" fontId="4" fillId="10" borderId="37" xfId="0" applyFont="1" applyFill="1" applyBorder="1" applyAlignment="1">
      <alignment horizontal="center" vertical="center" wrapText="1"/>
    </xf>
    <xf numFmtId="0" fontId="18" fillId="11" borderId="38" xfId="0" applyFont="1" applyFill="1" applyBorder="1" applyAlignment="1">
      <alignment horizontal="center" vertical="center" wrapText="1"/>
    </xf>
    <xf numFmtId="0" fontId="2" fillId="11" borderId="11" xfId="0" applyFont="1" applyFill="1" applyBorder="1" applyAlignment="1">
      <alignment horizontal="center" vertical="center" wrapText="1"/>
    </xf>
    <xf numFmtId="0" fontId="10" fillId="11" borderId="13" xfId="0" applyFont="1" applyFill="1" applyBorder="1"/>
    <xf numFmtId="0" fontId="4" fillId="11" borderId="0" xfId="0" applyFont="1" applyFill="1" applyBorder="1" applyAlignment="1"/>
    <xf numFmtId="0" fontId="10" fillId="11" borderId="0" xfId="0" applyFont="1" applyFill="1" applyBorder="1"/>
    <xf numFmtId="0" fontId="8" fillId="11" borderId="0" xfId="0" applyFont="1" applyFill="1" applyBorder="1" applyAlignment="1">
      <alignment horizontal="center"/>
    </xf>
    <xf numFmtId="0" fontId="8" fillId="11" borderId="14" xfId="0" applyFont="1" applyFill="1" applyBorder="1" applyAlignment="1">
      <alignment horizontal="center"/>
    </xf>
    <xf numFmtId="0" fontId="10" fillId="11" borderId="18" xfId="0" applyFont="1" applyFill="1" applyBorder="1"/>
    <xf numFmtId="0" fontId="4" fillId="11" borderId="20" xfId="0" applyFont="1" applyFill="1" applyBorder="1" applyAlignment="1"/>
    <xf numFmtId="0" fontId="10" fillId="11" borderId="20" xfId="0" applyFont="1" applyFill="1" applyBorder="1"/>
    <xf numFmtId="1" fontId="4" fillId="11" borderId="20" xfId="0" applyNumberFormat="1" applyFont="1" applyFill="1" applyBorder="1" applyAlignment="1">
      <alignment horizontal="center" vertical="center"/>
    </xf>
    <xf numFmtId="1" fontId="4" fillId="11" borderId="15" xfId="0" applyNumberFormat="1" applyFont="1" applyFill="1" applyBorder="1" applyAlignment="1">
      <alignment horizontal="center" vertical="center"/>
    </xf>
    <xf numFmtId="165" fontId="2" fillId="11" borderId="17" xfId="0" applyNumberFormat="1" applyFont="1" applyFill="1" applyBorder="1" applyAlignment="1"/>
    <xf numFmtId="165" fontId="18" fillId="11" borderId="35" xfId="0" applyNumberFormat="1" applyFont="1" applyFill="1" applyBorder="1" applyAlignment="1"/>
    <xf numFmtId="10" fontId="14" fillId="13" borderId="0" xfId="0" applyNumberFormat="1" applyFont="1" applyFill="1" applyBorder="1" applyAlignment="1">
      <alignment horizontal="center"/>
    </xf>
    <xf numFmtId="0" fontId="14" fillId="13" borderId="0" xfId="0" applyFont="1" applyFill="1" applyBorder="1" applyAlignment="1">
      <alignment horizontal="center"/>
    </xf>
    <xf numFmtId="0" fontId="16" fillId="14" borderId="12" xfId="0" applyFont="1" applyFill="1" applyBorder="1" applyAlignment="1">
      <alignment vertical="center"/>
    </xf>
    <xf numFmtId="0" fontId="16" fillId="14" borderId="9" xfId="0" applyFont="1" applyFill="1" applyBorder="1" applyAlignment="1">
      <alignment vertical="center"/>
    </xf>
    <xf numFmtId="0" fontId="16" fillId="14" borderId="30" xfId="0" applyFont="1" applyFill="1" applyBorder="1" applyAlignment="1">
      <alignment vertical="center"/>
    </xf>
    <xf numFmtId="1" fontId="27" fillId="0" borderId="3" xfId="0" applyNumberFormat="1" applyFont="1" applyBorder="1" applyAlignment="1">
      <alignment horizontal="center"/>
    </xf>
    <xf numFmtId="10" fontId="14" fillId="13" borderId="13" xfId="0" applyNumberFormat="1" applyFont="1" applyFill="1" applyBorder="1" applyAlignment="1">
      <alignment horizontal="center"/>
    </xf>
    <xf numFmtId="0" fontId="14" fillId="13" borderId="14" xfId="0" applyFont="1" applyFill="1" applyBorder="1" applyAlignment="1">
      <alignment horizontal="center"/>
    </xf>
    <xf numFmtId="1" fontId="27" fillId="0" borderId="25" xfId="0" applyNumberFormat="1" applyFont="1" applyBorder="1" applyAlignment="1">
      <alignment horizontal="center"/>
    </xf>
    <xf numFmtId="1" fontId="8" fillId="0" borderId="42" xfId="0" applyNumberFormat="1" applyFont="1" applyBorder="1" applyAlignment="1">
      <alignment horizontal="center"/>
    </xf>
    <xf numFmtId="2" fontId="8" fillId="0" borderId="42" xfId="0" applyNumberFormat="1" applyFont="1" applyBorder="1" applyAlignment="1">
      <alignment horizontal="center"/>
    </xf>
    <xf numFmtId="3" fontId="8" fillId="0" borderId="42" xfId="0" applyNumberFormat="1" applyFont="1" applyBorder="1" applyAlignment="1">
      <alignment horizontal="center"/>
    </xf>
    <xf numFmtId="10" fontId="8" fillId="0" borderId="43" xfId="0" applyNumberFormat="1" applyFont="1" applyBorder="1" applyAlignment="1">
      <alignment horizontal="center"/>
    </xf>
    <xf numFmtId="1" fontId="10" fillId="0" borderId="25" xfId="0" applyNumberFormat="1" applyFont="1" applyBorder="1" applyAlignment="1">
      <alignment horizontal="center"/>
    </xf>
    <xf numFmtId="2" fontId="0" fillId="0" borderId="25" xfId="0" applyNumberFormat="1" applyBorder="1" applyAlignment="1">
      <alignment horizontal="center"/>
    </xf>
    <xf numFmtId="3" fontId="0" fillId="0" borderId="25" xfId="0" applyNumberFormat="1" applyBorder="1" applyAlignment="1">
      <alignment horizontal="center"/>
    </xf>
    <xf numFmtId="10" fontId="0" fillId="0" borderId="26" xfId="0" applyNumberFormat="1" applyBorder="1" applyAlignment="1">
      <alignment horizontal="center"/>
    </xf>
    <xf numFmtId="0" fontId="12" fillId="13" borderId="16" xfId="0" applyFont="1" applyFill="1" applyBorder="1" applyAlignment="1">
      <alignment horizontal="center" vertical="center"/>
    </xf>
    <xf numFmtId="171" fontId="40" fillId="13" borderId="10" xfId="0" applyNumberFormat="1" applyFont="1" applyFill="1" applyBorder="1" applyAlignment="1">
      <alignment horizontal="center" vertical="center"/>
    </xf>
    <xf numFmtId="168" fontId="4" fillId="13" borderId="11" xfId="0" applyNumberFormat="1" applyFont="1" applyFill="1" applyBorder="1" applyAlignment="1">
      <alignment horizontal="center" vertical="center"/>
    </xf>
    <xf numFmtId="168" fontId="4" fillId="13" borderId="49" xfId="0" applyNumberFormat="1" applyFont="1" applyFill="1" applyBorder="1" applyAlignment="1">
      <alignment horizontal="center" vertical="center"/>
    </xf>
    <xf numFmtId="169" fontId="4" fillId="13" borderId="52" xfId="4" applyNumberFormat="1" applyFont="1" applyFill="1" applyBorder="1" applyAlignment="1">
      <alignment horizontal="center"/>
    </xf>
    <xf numFmtId="169" fontId="4" fillId="13" borderId="0" xfId="4" applyNumberFormat="1" applyFont="1" applyFill="1" applyBorder="1" applyAlignment="1">
      <alignment horizontal="center"/>
    </xf>
    <xf numFmtId="3" fontId="4" fillId="13" borderId="52" xfId="4" applyNumberFormat="1" applyFont="1" applyFill="1" applyBorder="1" applyAlignment="1">
      <alignment horizontal="center"/>
    </xf>
    <xf numFmtId="3" fontId="4" fillId="13" borderId="0" xfId="4" applyNumberFormat="1" applyFont="1" applyFill="1" applyBorder="1" applyAlignment="1">
      <alignment horizontal="center"/>
    </xf>
    <xf numFmtId="4" fontId="4" fillId="13" borderId="52" xfId="4" applyNumberFormat="1" applyFont="1" applyFill="1" applyBorder="1" applyAlignment="1">
      <alignment horizontal="center"/>
    </xf>
    <xf numFmtId="170" fontId="4" fillId="13" borderId="52" xfId="4" applyNumberFormat="1" applyFont="1" applyFill="1" applyBorder="1" applyAlignment="1">
      <alignment horizontal="center"/>
    </xf>
    <xf numFmtId="170" fontId="4" fillId="13" borderId="0" xfId="4" applyNumberFormat="1" applyFont="1" applyFill="1" applyBorder="1" applyAlignment="1">
      <alignment horizontal="center"/>
    </xf>
    <xf numFmtId="168" fontId="4" fillId="13" borderId="16" xfId="0" applyNumberFormat="1" applyFont="1" applyFill="1" applyBorder="1" applyAlignment="1">
      <alignment horizontal="center" vertical="center"/>
    </xf>
    <xf numFmtId="168" fontId="4" fillId="13" borderId="55" xfId="0" applyNumberFormat="1" applyFont="1" applyFill="1" applyBorder="1" applyAlignment="1">
      <alignment horizontal="center" vertical="center"/>
    </xf>
    <xf numFmtId="169" fontId="4" fillId="13" borderId="56" xfId="4" applyNumberFormat="1" applyFont="1" applyFill="1" applyBorder="1" applyAlignment="1">
      <alignment horizontal="center"/>
    </xf>
    <xf numFmtId="169" fontId="4" fillId="13" borderId="14" xfId="4" applyNumberFormat="1" applyFont="1" applyFill="1" applyBorder="1" applyAlignment="1">
      <alignment horizontal="center"/>
    </xf>
    <xf numFmtId="0" fontId="4" fillId="10" borderId="9" xfId="0" applyFont="1" applyFill="1" applyBorder="1" applyAlignment="1">
      <alignment horizontal="center" vertical="center" wrapText="1"/>
    </xf>
    <xf numFmtId="0" fontId="4" fillId="10" borderId="30" xfId="0" applyFont="1" applyFill="1" applyBorder="1" applyAlignment="1">
      <alignment horizontal="center" vertical="center" wrapText="1"/>
    </xf>
    <xf numFmtId="0" fontId="4" fillId="10" borderId="12" xfId="0" applyFont="1" applyFill="1" applyBorder="1" applyAlignment="1">
      <alignment horizontal="center" vertical="center" wrapText="1"/>
    </xf>
    <xf numFmtId="0" fontId="10" fillId="8" borderId="0" xfId="0" applyFont="1" applyFill="1" applyBorder="1" applyAlignment="1">
      <alignment horizontal="center"/>
    </xf>
    <xf numFmtId="0" fontId="15" fillId="14" borderId="0" xfId="0" applyFont="1" applyFill="1"/>
    <xf numFmtId="166" fontId="15" fillId="14" borderId="0" xfId="0" applyNumberFormat="1" applyFont="1" applyFill="1"/>
    <xf numFmtId="0" fontId="0" fillId="14" borderId="0" xfId="0" applyFill="1"/>
    <xf numFmtId="0" fontId="0" fillId="14" borderId="0" xfId="0" applyFill="1" applyAlignment="1">
      <alignment horizontal="center"/>
    </xf>
    <xf numFmtId="0" fontId="0" fillId="14" borderId="0" xfId="0" applyFill="1" applyAlignment="1">
      <alignment horizontal="right"/>
    </xf>
    <xf numFmtId="0" fontId="0" fillId="13" borderId="0" xfId="0" applyFill="1" applyAlignment="1">
      <alignment horizontal="right"/>
    </xf>
    <xf numFmtId="0" fontId="0" fillId="13" borderId="0" xfId="0" applyFill="1"/>
    <xf numFmtId="0" fontId="0" fillId="16" borderId="0" xfId="0" applyFill="1"/>
    <xf numFmtId="0" fontId="8" fillId="10" borderId="40" xfId="0" applyFont="1" applyFill="1" applyBorder="1" applyAlignment="1">
      <alignment horizontal="center" vertical="center"/>
    </xf>
    <xf numFmtId="0" fontId="8" fillId="10" borderId="41" xfId="0" applyFont="1" applyFill="1" applyBorder="1" applyAlignment="1">
      <alignment horizontal="center" vertical="center"/>
    </xf>
    <xf numFmtId="0" fontId="4" fillId="13" borderId="47" xfId="0" applyFont="1" applyFill="1" applyBorder="1" applyAlignment="1">
      <alignment horizontal="center"/>
    </xf>
    <xf numFmtId="0" fontId="4" fillId="13" borderId="48" xfId="0" applyFont="1" applyFill="1" applyBorder="1" applyAlignment="1">
      <alignment horizontal="center"/>
    </xf>
    <xf numFmtId="0" fontId="4" fillId="13" borderId="53" xfId="0" applyFont="1" applyFill="1" applyBorder="1" applyAlignment="1">
      <alignment horizontal="center"/>
    </xf>
    <xf numFmtId="0" fontId="4" fillId="13" borderId="54" xfId="0" applyFont="1" applyFill="1" applyBorder="1" applyAlignment="1">
      <alignment horizontal="center"/>
    </xf>
    <xf numFmtId="0" fontId="3" fillId="7" borderId="17" xfId="0" applyFont="1" applyFill="1" applyBorder="1" applyAlignment="1">
      <alignment horizontal="center" vertical="center" wrapText="1"/>
    </xf>
    <xf numFmtId="0" fontId="3" fillId="7" borderId="35" xfId="0" applyFont="1" applyFill="1" applyBorder="1" applyAlignment="1">
      <alignment horizontal="center" vertical="center" wrapText="1"/>
    </xf>
    <xf numFmtId="0" fontId="12" fillId="15" borderId="18" xfId="0" applyFont="1" applyFill="1" applyBorder="1" applyAlignment="1">
      <alignment horizontal="left"/>
    </xf>
    <xf numFmtId="0" fontId="12" fillId="15" borderId="15" xfId="0" applyFont="1" applyFill="1" applyBorder="1" applyAlignment="1">
      <alignment horizontal="left"/>
    </xf>
    <xf numFmtId="10" fontId="27" fillId="0" borderId="5" xfId="0" applyNumberFormat="1" applyFont="1" applyBorder="1" applyAlignment="1">
      <alignment horizontal="center"/>
    </xf>
    <xf numFmtId="3" fontId="27" fillId="0" borderId="3" xfId="0" applyNumberFormat="1" applyFont="1" applyBorder="1" applyAlignment="1">
      <alignment horizontal="center"/>
    </xf>
    <xf numFmtId="2" fontId="27" fillId="0" borderId="3" xfId="0" applyNumberFormat="1" applyFont="1" applyBorder="1" applyAlignment="1">
      <alignment horizontal="center"/>
    </xf>
    <xf numFmtId="0" fontId="12" fillId="15" borderId="13" xfId="0" applyFont="1" applyFill="1" applyBorder="1" applyAlignment="1">
      <alignment horizontal="left"/>
    </xf>
    <xf numFmtId="0" fontId="12" fillId="15" borderId="14" xfId="0" applyFont="1" applyFill="1" applyBorder="1" applyAlignment="1">
      <alignment horizontal="left"/>
    </xf>
    <xf numFmtId="3" fontId="8" fillId="0" borderId="3" xfId="0" applyNumberFormat="1" applyFont="1" applyBorder="1" applyAlignment="1">
      <alignment horizontal="center"/>
    </xf>
    <xf numFmtId="3" fontId="8" fillId="0" borderId="42" xfId="0" applyNumberFormat="1" applyFont="1" applyBorder="1" applyAlignment="1">
      <alignment horizontal="center"/>
    </xf>
    <xf numFmtId="2" fontId="8" fillId="0" borderId="3" xfId="0" applyNumberFormat="1" applyFont="1" applyBorder="1" applyAlignment="1">
      <alignment horizontal="center"/>
    </xf>
    <xf numFmtId="2" fontId="8" fillId="0" borderId="42" xfId="0" applyNumberFormat="1" applyFon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3" fontId="0" fillId="3" borderId="3" xfId="0" applyNumberFormat="1" applyFill="1" applyBorder="1" applyAlignment="1">
      <alignment horizontal="center"/>
    </xf>
    <xf numFmtId="10" fontId="8" fillId="0" borderId="5" xfId="0" applyNumberFormat="1" applyFont="1" applyBorder="1" applyAlignment="1">
      <alignment horizontal="center"/>
    </xf>
    <xf numFmtId="10" fontId="8" fillId="0" borderId="43" xfId="0" applyNumberFormat="1" applyFont="1" applyBorder="1" applyAlignment="1">
      <alignment horizontal="center"/>
    </xf>
    <xf numFmtId="0" fontId="10" fillId="2" borderId="12" xfId="0" applyFont="1" applyFill="1" applyBorder="1" applyAlignment="1">
      <alignment horizontal="center"/>
    </xf>
    <xf numFmtId="0" fontId="10" fillId="2" borderId="9" xfId="0" applyFont="1" applyFill="1" applyBorder="1" applyAlignment="1">
      <alignment horizontal="center"/>
    </xf>
    <xf numFmtId="0" fontId="10" fillId="2" borderId="30" xfId="0" applyFont="1" applyFill="1" applyBorder="1" applyAlignment="1">
      <alignment horizontal="center"/>
    </xf>
    <xf numFmtId="0" fontId="12" fillId="13" borderId="25" xfId="0" applyFont="1" applyFill="1" applyBorder="1" applyAlignment="1">
      <alignment horizontal="left"/>
    </xf>
    <xf numFmtId="0" fontId="12" fillId="13" borderId="3" xfId="0" applyFont="1" applyFill="1" applyBorder="1" applyAlignment="1">
      <alignment horizontal="left"/>
    </xf>
    <xf numFmtId="0" fontId="12" fillId="13" borderId="26" xfId="0" applyFont="1" applyFill="1" applyBorder="1" applyAlignment="1">
      <alignment horizontal="left"/>
    </xf>
    <xf numFmtId="0" fontId="12" fillId="13" borderId="5" xfId="0" applyFont="1" applyFill="1" applyBorder="1" applyAlignment="1">
      <alignment horizontal="left"/>
    </xf>
    <xf numFmtId="3" fontId="13" fillId="0" borderId="3" xfId="0" applyNumberFormat="1" applyFont="1" applyFill="1" applyBorder="1" applyAlignment="1">
      <alignment horizontal="center"/>
    </xf>
    <xf numFmtId="3" fontId="13" fillId="0" borderId="42" xfId="0" applyNumberFormat="1" applyFont="1" applyFill="1" applyBorder="1" applyAlignment="1">
      <alignment horizontal="center"/>
    </xf>
    <xf numFmtId="167" fontId="13" fillId="0" borderId="3" xfId="0" applyNumberFormat="1" applyFont="1" applyFill="1" applyBorder="1" applyAlignment="1">
      <alignment horizontal="center"/>
    </xf>
    <xf numFmtId="167" fontId="13" fillId="0" borderId="42" xfId="0" applyNumberFormat="1" applyFont="1" applyFill="1" applyBorder="1" applyAlignment="1">
      <alignment horizontal="center"/>
    </xf>
    <xf numFmtId="0" fontId="4" fillId="13" borderId="50" xfId="0" applyFont="1" applyFill="1" applyBorder="1" applyAlignment="1">
      <alignment horizontal="center"/>
    </xf>
    <xf numFmtId="0" fontId="4" fillId="13" borderId="51" xfId="0" applyFont="1" applyFill="1" applyBorder="1" applyAlignment="1">
      <alignment horizontal="center"/>
    </xf>
    <xf numFmtId="1" fontId="13" fillId="0" borderId="3" xfId="0" applyNumberFormat="1" applyFont="1" applyFill="1" applyBorder="1" applyAlignment="1">
      <alignment horizontal="center"/>
    </xf>
    <xf numFmtId="1" fontId="13" fillId="0" borderId="42" xfId="0" applyNumberFormat="1" applyFont="1" applyFill="1" applyBorder="1" applyAlignment="1">
      <alignment horizontal="center"/>
    </xf>
    <xf numFmtId="0" fontId="36" fillId="7" borderId="36" xfId="0" applyFont="1" applyFill="1" applyBorder="1" applyAlignment="1">
      <alignment horizontal="center"/>
    </xf>
    <xf numFmtId="0" fontId="36" fillId="7" borderId="39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1" fontId="0" fillId="3" borderId="3" xfId="0" applyNumberFormat="1" applyFill="1" applyBorder="1" applyAlignment="1">
      <alignment horizontal="center"/>
    </xf>
    <xf numFmtId="1" fontId="27" fillId="0" borderId="3" xfId="0" applyNumberFormat="1" applyFont="1" applyBorder="1" applyAlignment="1">
      <alignment horizontal="center"/>
    </xf>
    <xf numFmtId="0" fontId="30" fillId="13" borderId="21" xfId="0" applyFont="1" applyFill="1" applyBorder="1" applyAlignment="1">
      <alignment horizontal="center"/>
    </xf>
    <xf numFmtId="0" fontId="30" fillId="13" borderId="22" xfId="0" applyFont="1" applyFill="1" applyBorder="1" applyAlignment="1">
      <alignment horizontal="center"/>
    </xf>
    <xf numFmtId="1" fontId="8" fillId="0" borderId="3" xfId="0" applyNumberFormat="1" applyFont="1" applyBorder="1" applyAlignment="1">
      <alignment horizontal="center"/>
    </xf>
    <xf numFmtId="1" fontId="8" fillId="0" borderId="42" xfId="0" applyNumberFormat="1" applyFont="1" applyBorder="1" applyAlignment="1">
      <alignment horizontal="center"/>
    </xf>
    <xf numFmtId="0" fontId="14" fillId="13" borderId="0" xfId="0" applyFont="1" applyFill="1" applyBorder="1" applyAlignment="1">
      <alignment horizontal="center"/>
    </xf>
    <xf numFmtId="0" fontId="7" fillId="0" borderId="0" xfId="0" applyFont="1" applyBorder="1" applyAlignment="1">
      <alignment horizontal="left"/>
    </xf>
    <xf numFmtId="164" fontId="3" fillId="8" borderId="44" xfId="0" applyNumberFormat="1" applyFont="1" applyFill="1" applyBorder="1" applyAlignment="1">
      <alignment horizontal="right" vertical="center"/>
    </xf>
    <xf numFmtId="164" fontId="3" fillId="8" borderId="4" xfId="0" applyNumberFormat="1" applyFont="1" applyFill="1" applyBorder="1" applyAlignment="1">
      <alignment horizontal="right" vertical="center"/>
    </xf>
    <xf numFmtId="164" fontId="3" fillId="12" borderId="44" xfId="0" applyNumberFormat="1" applyFont="1" applyFill="1" applyBorder="1" applyAlignment="1">
      <alignment horizontal="right" vertical="center"/>
    </xf>
    <xf numFmtId="164" fontId="3" fillId="12" borderId="4" xfId="0" applyNumberFormat="1" applyFont="1" applyFill="1" applyBorder="1" applyAlignment="1">
      <alignment horizontal="right" vertical="center"/>
    </xf>
    <xf numFmtId="0" fontId="4" fillId="9" borderId="45" xfId="0" applyFont="1" applyFill="1" applyBorder="1" applyAlignment="1">
      <alignment horizontal="center" vertical="center" wrapText="1"/>
    </xf>
    <xf numFmtId="0" fontId="4" fillId="9" borderId="19" xfId="0" applyFont="1" applyFill="1" applyBorder="1" applyAlignment="1">
      <alignment horizontal="center" vertical="center" wrapText="1"/>
    </xf>
    <xf numFmtId="0" fontId="9" fillId="15" borderId="12" xfId="0" applyFont="1" applyFill="1" applyBorder="1" applyAlignment="1">
      <alignment horizontal="center" vertical="center"/>
    </xf>
    <xf numFmtId="0" fontId="0" fillId="15" borderId="9" xfId="0" applyFill="1" applyBorder="1"/>
    <xf numFmtId="0" fontId="0" fillId="15" borderId="30" xfId="0" applyFill="1" applyBorder="1"/>
    <xf numFmtId="0" fontId="12" fillId="13" borderId="46" xfId="0" applyFont="1" applyFill="1" applyBorder="1" applyAlignment="1">
      <alignment horizontal="left"/>
    </xf>
    <xf numFmtId="0" fontId="12" fillId="13" borderId="36" xfId="0" applyFont="1" applyFill="1" applyBorder="1" applyAlignment="1">
      <alignment horizontal="left"/>
    </xf>
    <xf numFmtId="169" fontId="13" fillId="0" borderId="3" xfId="0" applyNumberFormat="1" applyFont="1" applyFill="1" applyBorder="1" applyAlignment="1">
      <alignment horizontal="center"/>
    </xf>
    <xf numFmtId="169" fontId="13" fillId="0" borderId="42" xfId="0" applyNumberFormat="1" applyFont="1" applyFill="1" applyBorder="1" applyAlignment="1">
      <alignment horizontal="center"/>
    </xf>
    <xf numFmtId="44" fontId="12" fillId="15" borderId="17" xfId="2" applyFont="1" applyFill="1" applyBorder="1" applyAlignment="1">
      <alignment horizontal="center"/>
    </xf>
    <xf numFmtId="44" fontId="12" fillId="15" borderId="22" xfId="2" applyFont="1" applyFill="1" applyBorder="1" applyAlignment="1">
      <alignment horizontal="center"/>
    </xf>
    <xf numFmtId="44" fontId="12" fillId="15" borderId="13" xfId="2" applyFont="1" applyFill="1" applyBorder="1" applyAlignment="1">
      <alignment horizontal="center"/>
    </xf>
    <xf numFmtId="44" fontId="12" fillId="15" borderId="14" xfId="2" applyFont="1" applyFill="1" applyBorder="1" applyAlignment="1">
      <alignment horizontal="center"/>
    </xf>
    <xf numFmtId="0" fontId="30" fillId="13" borderId="17" xfId="0" applyFont="1" applyFill="1" applyBorder="1" applyAlignment="1">
      <alignment horizontal="center"/>
    </xf>
    <xf numFmtId="0" fontId="14" fillId="13" borderId="14" xfId="0" applyFont="1" applyFill="1" applyBorder="1" applyAlignment="1">
      <alignment horizontal="center"/>
    </xf>
    <xf numFmtId="10" fontId="14" fillId="13" borderId="0" xfId="0" applyNumberFormat="1" applyFont="1" applyFill="1" applyBorder="1" applyAlignment="1">
      <alignment horizontal="center"/>
    </xf>
    <xf numFmtId="2" fontId="13" fillId="0" borderId="5" xfId="0" applyNumberFormat="1" applyFont="1" applyFill="1" applyBorder="1" applyAlignment="1">
      <alignment horizontal="center"/>
    </xf>
    <xf numFmtId="2" fontId="13" fillId="0" borderId="43" xfId="0" applyNumberFormat="1" applyFont="1" applyFill="1" applyBorder="1" applyAlignment="1">
      <alignment horizontal="center"/>
    </xf>
    <xf numFmtId="0" fontId="17" fillId="0" borderId="0" xfId="0" applyFont="1" applyFill="1" applyBorder="1" applyAlignment="1">
      <alignment horizontal="center"/>
    </xf>
    <xf numFmtId="0" fontId="10" fillId="2" borderId="0" xfId="0" applyFont="1" applyFill="1" applyAlignment="1">
      <alignment horizontal="center"/>
    </xf>
  </cellXfs>
  <cellStyles count="5">
    <cellStyle name="Comma" xfId="1" builtinId="3"/>
    <cellStyle name="Currency" xfId="2" builtinId="4"/>
    <cellStyle name="Normal" xfId="0" builtinId="0"/>
    <cellStyle name="Normal 2" xfId="3"/>
    <cellStyle name="Percent" xfId="4" builtinId="5"/>
  </cellStyles>
  <dxfs count="7">
    <dxf>
      <font>
        <condense val="0"/>
        <extend val="0"/>
        <color indexed="57"/>
      </font>
    </dxf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ont>
        <condense val="0"/>
        <extend val="0"/>
        <color indexed="10"/>
      </font>
    </dxf>
    <dxf>
      <font>
        <condense val="0"/>
        <extend val="0"/>
        <color indexed="57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n-US"/>
              <a:t>Day of Week Pick-Up Trend</a:t>
            </a:r>
          </a:p>
        </c:rich>
      </c:tx>
      <c:layout>
        <c:manualLayout>
          <c:xMode val="edge"/>
          <c:yMode val="edge"/>
          <c:x val="0.3751320790783505"/>
          <c:y val="5.9998698509793717E-3"/>
        </c:manualLayout>
      </c:layout>
      <c:overlay val="1"/>
      <c:spPr>
        <a:noFill/>
        <a:ln w="25400">
          <a:noFill/>
        </a:ln>
      </c:spPr>
    </c:title>
    <c:autoTitleDeleted val="0"/>
    <c:plotArea>
      <c:layout/>
      <c:barChart>
        <c:barDir val="col"/>
        <c:grouping val="stacked"/>
        <c:varyColors val="0"/>
        <c:ser>
          <c:idx val="0"/>
          <c:order val="0"/>
          <c:tx>
            <c:strRef>
              <c:f>'DOW Pick Up Chart'!$A$9</c:f>
              <c:strCache>
                <c:ptCount val="1"/>
                <c:pt idx="0">
                  <c:v>Week 4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0.4043010752688172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2.3732196178056685E-17"/>
                  <c:y val="0.451612903225806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0"/>
                  <c:y val="0.451612903225806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4.746439235611337E-17"/>
                  <c:y val="0.45161290322580644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2.5889967637540453E-3"/>
                  <c:y val="0.44870171873677078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0"/>
                  <c:y val="0.73924070781474893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-2.0385801279909053E-7"/>
                  <c:y val="0.66612242824485646"/>
                </c:manualLayout>
              </c:layout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n-US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'DOW Pick Up Chart'!$B$5:$H$5</c:f>
              <c:strCache>
                <c:ptCount val="7"/>
                <c:pt idx="0">
                  <c:v>SAT</c:v>
                </c:pt>
                <c:pt idx="1">
                  <c:v>SUN</c:v>
                </c:pt>
                <c:pt idx="2">
                  <c:v>MON</c:v>
                </c:pt>
                <c:pt idx="3">
                  <c:v>TUE</c:v>
                </c:pt>
                <c:pt idx="4">
                  <c:v>WEN</c:v>
                </c:pt>
                <c:pt idx="5">
                  <c:v>THU</c:v>
                </c:pt>
                <c:pt idx="6">
                  <c:v>FRI</c:v>
                </c:pt>
              </c:strCache>
            </c:strRef>
          </c:cat>
          <c:val>
            <c:numRef>
              <c:f>'DOW Pick Up Chart'!$B$11:$H$11</c:f>
              <c:numCache>
                <c:formatCode>General</c:formatCode>
                <c:ptCount val="7"/>
                <c:pt idx="0">
                  <c:v>0.12635735439289239</c:v>
                </c:pt>
                <c:pt idx="1">
                  <c:v>0.1372161895360316</c:v>
                </c:pt>
                <c:pt idx="2">
                  <c:v>0.13820335636722605</c:v>
                </c:pt>
                <c:pt idx="3">
                  <c:v>0.15202369200394866</c:v>
                </c:pt>
                <c:pt idx="4">
                  <c:v>0.15498519249753209</c:v>
                </c:pt>
                <c:pt idx="5">
                  <c:v>0.15992102665350444</c:v>
                </c:pt>
                <c:pt idx="6">
                  <c:v>0.13129318854886476</c:v>
                </c:pt>
              </c:numCache>
            </c:numRef>
          </c:val>
        </c:ser>
        <c:ser>
          <c:idx val="1"/>
          <c:order val="1"/>
          <c:tx>
            <c:strRef>
              <c:f>'DOW Pick Up Chart'!$A$8</c:f>
              <c:strCache>
                <c:ptCount val="1"/>
                <c:pt idx="0">
                  <c:v>Week 3</c:v>
                </c:pt>
              </c:strCache>
            </c:strRef>
          </c:tx>
          <c:invertIfNegative val="0"/>
          <c:cat>
            <c:strRef>
              <c:f>'DOW Pick Up Chart'!$B$5:$H$5</c:f>
              <c:strCache>
                <c:ptCount val="7"/>
                <c:pt idx="0">
                  <c:v>SAT</c:v>
                </c:pt>
                <c:pt idx="1">
                  <c:v>SUN</c:v>
                </c:pt>
                <c:pt idx="2">
                  <c:v>MON</c:v>
                </c:pt>
                <c:pt idx="3">
                  <c:v>TUE</c:v>
                </c:pt>
                <c:pt idx="4">
                  <c:v>WEN</c:v>
                </c:pt>
                <c:pt idx="5">
                  <c:v>THU</c:v>
                </c:pt>
                <c:pt idx="6">
                  <c:v>FRI</c:v>
                </c:pt>
              </c:strCache>
            </c:strRef>
          </c:cat>
          <c:val>
            <c:numRef>
              <c:f>'DOW Pick Up Chart'!$B$11:$H$11</c:f>
              <c:numCache>
                <c:formatCode>General</c:formatCode>
                <c:ptCount val="7"/>
                <c:pt idx="0">
                  <c:v>0.12635735439289239</c:v>
                </c:pt>
                <c:pt idx="1">
                  <c:v>0.1372161895360316</c:v>
                </c:pt>
                <c:pt idx="2">
                  <c:v>0.13820335636722605</c:v>
                </c:pt>
                <c:pt idx="3">
                  <c:v>0.15202369200394866</c:v>
                </c:pt>
                <c:pt idx="4">
                  <c:v>0.15498519249753209</c:v>
                </c:pt>
                <c:pt idx="5">
                  <c:v>0.15992102665350444</c:v>
                </c:pt>
                <c:pt idx="6">
                  <c:v>0.13129318854886476</c:v>
                </c:pt>
              </c:numCache>
            </c:numRef>
          </c:val>
        </c:ser>
        <c:ser>
          <c:idx val="2"/>
          <c:order val="2"/>
          <c:tx>
            <c:strRef>
              <c:f>'DOW Pick Up Chart'!$A$6</c:f>
              <c:strCache>
                <c:ptCount val="1"/>
                <c:pt idx="0">
                  <c:v>Week 1</c:v>
                </c:pt>
              </c:strCache>
            </c:strRef>
          </c:tx>
          <c:invertIfNegative val="0"/>
          <c:cat>
            <c:strRef>
              <c:f>'DOW Pick Up Chart'!$B$5:$H$5</c:f>
              <c:strCache>
                <c:ptCount val="7"/>
                <c:pt idx="0">
                  <c:v>SAT</c:v>
                </c:pt>
                <c:pt idx="1">
                  <c:v>SUN</c:v>
                </c:pt>
                <c:pt idx="2">
                  <c:v>MON</c:v>
                </c:pt>
                <c:pt idx="3">
                  <c:v>TUE</c:v>
                </c:pt>
                <c:pt idx="4">
                  <c:v>WEN</c:v>
                </c:pt>
                <c:pt idx="5">
                  <c:v>THU</c:v>
                </c:pt>
                <c:pt idx="6">
                  <c:v>FRI</c:v>
                </c:pt>
              </c:strCache>
            </c:strRef>
          </c:cat>
          <c:val>
            <c:numRef>
              <c:f>'DOW Pick Up Chart'!$B$11:$H$11</c:f>
              <c:numCache>
                <c:formatCode>General</c:formatCode>
                <c:ptCount val="7"/>
                <c:pt idx="0">
                  <c:v>0.12635735439289239</c:v>
                </c:pt>
                <c:pt idx="1">
                  <c:v>0.1372161895360316</c:v>
                </c:pt>
                <c:pt idx="2">
                  <c:v>0.13820335636722605</c:v>
                </c:pt>
                <c:pt idx="3">
                  <c:v>0.15202369200394866</c:v>
                </c:pt>
                <c:pt idx="4">
                  <c:v>0.15498519249753209</c:v>
                </c:pt>
                <c:pt idx="5">
                  <c:v>0.15992102665350444</c:v>
                </c:pt>
                <c:pt idx="6">
                  <c:v>0.13129318854886476</c:v>
                </c:pt>
              </c:numCache>
            </c:numRef>
          </c:val>
        </c:ser>
        <c:ser>
          <c:idx val="3"/>
          <c:order val="3"/>
          <c:tx>
            <c:strRef>
              <c:f>'DOW Pick Up Chart'!$A$7</c:f>
              <c:strCache>
                <c:ptCount val="1"/>
                <c:pt idx="0">
                  <c:v>Week 2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1.7873100983020636E-3"/>
                  <c:y val="-0.1237842617152962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1"/>
              <c:layout>
                <c:manualLayout>
                  <c:x val="3.5746201966041107E-3"/>
                  <c:y val="-0.134394341290893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1.7873100983020554E-3"/>
                  <c:y val="-0.1273209549071618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3"/>
              <c:layout>
                <c:manualLayout>
                  <c:x val="0"/>
                  <c:y val="-0.13056379821958458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4"/>
              <c:layout>
                <c:manualLayout>
                  <c:x val="0"/>
                  <c:y val="-0.12300754690530152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5"/>
              <c:layout>
                <c:manualLayout>
                  <c:x val="3.6573133603992388E-3"/>
                  <c:y val="-0.11131661954718568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dLbl>
              <c:idx val="6"/>
              <c:layout>
                <c:manualLayout>
                  <c:x val="1.7873100983020554E-3"/>
                  <c:y val="-9.1954022988505746E-2"/>
                </c:manualLayout>
              </c:layout>
              <c:numFmt formatCode="0.0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/>
                  </a:pPr>
                  <a:endParaRPr lang="en-US"/>
                </a:p>
              </c:txPr>
              <c:dLblPos val="ctr"/>
              <c:showLegendKey val="0"/>
              <c:showVal val="1"/>
              <c:showCatName val="0"/>
              <c:showSerName val="0"/>
              <c:showPercent val="0"/>
              <c:showBubbleSize val="0"/>
            </c:dLbl>
            <c:numFmt formatCode="0.00%" sourceLinked="0"/>
            <c:spPr>
              <a:noFill/>
              <a:ln w="25400">
                <a:noFill/>
              </a:ln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</c:dLbls>
          <c:cat>
            <c:strRef>
              <c:f>'DOW Pick Up Chart'!$B$5:$H$5</c:f>
              <c:strCache>
                <c:ptCount val="7"/>
                <c:pt idx="0">
                  <c:v>SAT</c:v>
                </c:pt>
                <c:pt idx="1">
                  <c:v>SUN</c:v>
                </c:pt>
                <c:pt idx="2">
                  <c:v>MON</c:v>
                </c:pt>
                <c:pt idx="3">
                  <c:v>TUE</c:v>
                </c:pt>
                <c:pt idx="4">
                  <c:v>WEN</c:v>
                </c:pt>
                <c:pt idx="5">
                  <c:v>THU</c:v>
                </c:pt>
                <c:pt idx="6">
                  <c:v>FRI</c:v>
                </c:pt>
              </c:strCache>
            </c:strRef>
          </c:cat>
          <c:val>
            <c:numRef>
              <c:f>'DOW Pick Up Chart'!$B$11:$H$11</c:f>
              <c:numCache>
                <c:formatCode>General</c:formatCode>
                <c:ptCount val="7"/>
                <c:pt idx="0">
                  <c:v>0.12635735439289239</c:v>
                </c:pt>
                <c:pt idx="1">
                  <c:v>0.1372161895360316</c:v>
                </c:pt>
                <c:pt idx="2">
                  <c:v>0.13820335636722605</c:v>
                </c:pt>
                <c:pt idx="3">
                  <c:v>0.15202369200394866</c:v>
                </c:pt>
                <c:pt idx="4">
                  <c:v>0.15498519249753209</c:v>
                </c:pt>
                <c:pt idx="5">
                  <c:v>0.15992102665350444</c:v>
                </c:pt>
                <c:pt idx="6">
                  <c:v>0.13129318854886476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88834176"/>
        <c:axId val="189281408"/>
      </c:barChart>
      <c:catAx>
        <c:axId val="18883417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5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9281408"/>
        <c:crosses val="autoZero"/>
        <c:auto val="1"/>
        <c:lblAlgn val="ctr"/>
        <c:lblOffset val="100"/>
        <c:noMultiLvlLbl val="0"/>
      </c:catAx>
      <c:valAx>
        <c:axId val="189281408"/>
        <c:scaling>
          <c:orientation val="minMax"/>
          <c:min val="0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n-US"/>
          </a:p>
        </c:txPr>
        <c:crossAx val="188834176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90336252086136282"/>
          <c:y val="0.37190169410641855"/>
          <c:w val="8.2633200261731932E-2"/>
          <c:h val="0.25344410461089056"/>
        </c:manualLayout>
      </c:layout>
      <c:overlay val="0"/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n-US"/>
        </a:p>
      </c:txPr>
    </c:legend>
    <c:plotVisOnly val="1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n-US"/>
    </a:p>
  </c:txPr>
  <c:printSettings>
    <c:headerFooter/>
    <c:pageMargins b="0.75000000000000044" l="0.7000000000000004" r="0.7000000000000004" t="0.75000000000000044" header="0.30000000000000021" footer="0.30000000000000021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0</xdr:row>
      <xdr:rowOff>95250</xdr:rowOff>
    </xdr:from>
    <xdr:to>
      <xdr:col>10</xdr:col>
      <xdr:colOff>571500</xdr:colOff>
      <xdr:row>21</xdr:row>
      <xdr:rowOff>152400</xdr:rowOff>
    </xdr:to>
    <xdr:graphicFrame macro="">
      <xdr:nvGraphicFramePr>
        <xdr:cNvPr id="7376" name="Chart 1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 enableFormatConditionsCalculation="0">
    <tabColor theme="7" tint="-0.499984740745262"/>
  </sheetPr>
  <dimension ref="A1:V66"/>
  <sheetViews>
    <sheetView tabSelected="1" zoomScaleNormal="100" workbookViewId="0">
      <selection activeCell="M34" sqref="M34"/>
    </sheetView>
  </sheetViews>
  <sheetFormatPr defaultRowHeight="12.75" x14ac:dyDescent="0.2"/>
  <cols>
    <col min="1" max="1" width="7.85546875" customWidth="1"/>
    <col min="3" max="3" width="13.140625" customWidth="1"/>
    <col min="4" max="4" width="13.42578125" customWidth="1"/>
    <col min="5" max="5" width="10.5703125" bestFit="1" customWidth="1"/>
    <col min="6" max="6" width="7.85546875" bestFit="1" customWidth="1"/>
    <col min="7" max="7" width="6.28515625" bestFit="1" customWidth="1"/>
    <col min="8" max="8" width="6.7109375" customWidth="1"/>
    <col min="9" max="9" width="6.85546875" customWidth="1"/>
    <col min="10" max="10" width="4.42578125" bestFit="1" customWidth="1"/>
    <col min="11" max="11" width="14.85546875" customWidth="1"/>
    <col min="12" max="12" width="12.140625" customWidth="1"/>
    <col min="13" max="13" width="9" customWidth="1"/>
    <col min="14" max="14" width="9.5703125" bestFit="1" customWidth="1"/>
    <col min="15" max="15" width="14.28515625" bestFit="1" customWidth="1"/>
    <col min="16" max="16" width="15.140625" bestFit="1" customWidth="1"/>
    <col min="17" max="17" width="8.28515625" bestFit="1" customWidth="1"/>
    <col min="18" max="19" width="8" customWidth="1"/>
    <col min="20" max="20" width="6" bestFit="1" customWidth="1"/>
    <col min="21" max="21" width="10.5703125" customWidth="1"/>
    <col min="22" max="22" width="9.140625" style="2"/>
  </cols>
  <sheetData>
    <row r="1" spans="1:22" ht="13.5" thickBot="1" x14ac:dyDescent="0.25">
      <c r="A1" s="256" t="s">
        <v>82</v>
      </c>
      <c r="B1" s="256"/>
      <c r="C1" s="256"/>
      <c r="D1" s="256"/>
      <c r="E1" s="256"/>
      <c r="F1" s="256"/>
      <c r="G1" s="256"/>
      <c r="H1" s="256"/>
      <c r="I1" s="256"/>
      <c r="J1" s="256"/>
      <c r="K1" s="256"/>
      <c r="L1" s="256"/>
      <c r="M1" s="256"/>
      <c r="N1" s="256"/>
      <c r="O1" s="256"/>
      <c r="P1" s="256"/>
      <c r="Q1" s="256"/>
      <c r="R1" s="64">
        <v>31</v>
      </c>
      <c r="S1" s="63">
        <v>41091</v>
      </c>
      <c r="T1" s="61">
        <f>R1*177</f>
        <v>5487</v>
      </c>
      <c r="U1" s="62">
        <v>41121</v>
      </c>
      <c r="V1" s="116"/>
    </row>
    <row r="2" spans="1:22" ht="13.5" thickBot="1" x14ac:dyDescent="0.25">
      <c r="A2" s="256"/>
      <c r="B2" s="256"/>
      <c r="C2" s="256"/>
      <c r="D2" s="256"/>
      <c r="E2" s="256"/>
      <c r="F2" s="256"/>
      <c r="G2" s="256"/>
      <c r="H2" s="256"/>
      <c r="I2" s="256"/>
      <c r="J2" s="256"/>
      <c r="K2" s="256"/>
      <c r="L2" s="256"/>
      <c r="M2" s="256"/>
      <c r="N2" s="256"/>
      <c r="O2" s="256"/>
      <c r="P2" s="256"/>
      <c r="Q2" s="256"/>
      <c r="R2" s="231" t="s">
        <v>55</v>
      </c>
      <c r="S2" s="232"/>
      <c r="T2" s="232"/>
      <c r="U2" s="233"/>
    </row>
    <row r="3" spans="1:22" x14ac:dyDescent="0.2">
      <c r="A3" s="256"/>
      <c r="B3" s="256"/>
      <c r="C3" s="256"/>
      <c r="D3" s="256"/>
      <c r="E3" s="256"/>
      <c r="F3" s="256"/>
      <c r="G3" s="256"/>
      <c r="H3" s="256"/>
      <c r="I3" s="256"/>
      <c r="J3" s="256"/>
      <c r="K3" s="256"/>
      <c r="L3" s="256"/>
      <c r="M3" s="256"/>
      <c r="N3" s="256"/>
      <c r="O3" s="256"/>
      <c r="P3" s="256"/>
      <c r="Q3" s="256"/>
      <c r="R3" s="2"/>
      <c r="S3" s="2"/>
      <c r="T3" s="72"/>
      <c r="U3" s="72"/>
    </row>
    <row r="4" spans="1:22" ht="15" customHeight="1" thickBot="1" x14ac:dyDescent="0.25">
      <c r="A4" s="256"/>
      <c r="B4" s="256"/>
      <c r="C4" s="256"/>
      <c r="D4" s="256"/>
      <c r="E4" s="256"/>
      <c r="F4" s="256"/>
      <c r="G4" s="256"/>
      <c r="H4" s="256"/>
      <c r="I4" s="256"/>
      <c r="J4" s="256"/>
      <c r="K4" s="256"/>
      <c r="L4" s="256"/>
      <c r="M4" s="256"/>
      <c r="N4" s="256"/>
      <c r="O4" s="256"/>
      <c r="P4" s="256"/>
      <c r="Q4" s="256"/>
      <c r="R4" s="2"/>
      <c r="S4" s="2"/>
      <c r="T4" s="72"/>
      <c r="U4" s="72"/>
    </row>
    <row r="5" spans="1:22" ht="39.75" customHeight="1" thickBot="1" x14ac:dyDescent="0.25">
      <c r="A5" s="261" t="s">
        <v>2</v>
      </c>
      <c r="B5" s="262"/>
      <c r="C5" s="147" t="s">
        <v>46</v>
      </c>
      <c r="D5" s="148" t="s">
        <v>49</v>
      </c>
      <c r="E5" s="148" t="s">
        <v>50</v>
      </c>
      <c r="F5" s="148" t="s">
        <v>51</v>
      </c>
      <c r="G5" s="149" t="s">
        <v>14</v>
      </c>
      <c r="H5" s="150" t="s">
        <v>77</v>
      </c>
      <c r="I5" s="18"/>
      <c r="J5" s="208" t="s">
        <v>6</v>
      </c>
      <c r="K5" s="209"/>
      <c r="L5" s="196" t="s">
        <v>0</v>
      </c>
      <c r="M5" s="151" t="s">
        <v>12</v>
      </c>
      <c r="N5" s="196" t="s">
        <v>8</v>
      </c>
      <c r="O5" s="197" t="s">
        <v>26</v>
      </c>
      <c r="P5" s="198" t="s">
        <v>24</v>
      </c>
      <c r="Q5" s="197" t="s">
        <v>25</v>
      </c>
      <c r="R5" s="2"/>
      <c r="S5" s="2"/>
      <c r="T5" s="2"/>
      <c r="U5" s="2"/>
      <c r="V5"/>
    </row>
    <row r="6" spans="1:22" ht="15" thickBot="1" x14ac:dyDescent="0.35">
      <c r="A6" s="257">
        <v>40725</v>
      </c>
      <c r="B6" s="258"/>
      <c r="C6" s="12">
        <f>D6/177</f>
        <v>0.75141242937853103</v>
      </c>
      <c r="D6" s="4">
        <f>'Data Input - OTB'!B3</f>
        <v>133</v>
      </c>
      <c r="E6" s="13">
        <f>F6/D6</f>
        <v>105</v>
      </c>
      <c r="F6" s="14">
        <f>'Data Input - OTB'!C3</f>
        <v>13965</v>
      </c>
      <c r="G6" s="15">
        <f>F6/177</f>
        <v>78.898305084745758</v>
      </c>
      <c r="H6" s="108">
        <f>' Data Input - Pick-Up Tracking'!C5-' Data Input - Pick-Up Tracking'!B5</f>
        <v>13</v>
      </c>
      <c r="I6" s="18"/>
      <c r="J6" s="110" t="s">
        <v>59</v>
      </c>
      <c r="K6" s="93" t="s">
        <v>57</v>
      </c>
      <c r="L6" s="27">
        <v>80</v>
      </c>
      <c r="M6" s="25">
        <f>L6-P6</f>
        <v>15</v>
      </c>
      <c r="N6" s="30">
        <f>L6-Q6</f>
        <v>50</v>
      </c>
      <c r="O6" s="26">
        <f>N6/R1</f>
        <v>1.6129032258064515</v>
      </c>
      <c r="P6" s="27">
        <v>65</v>
      </c>
      <c r="Q6" s="27">
        <v>30</v>
      </c>
      <c r="R6" s="2"/>
      <c r="S6" s="2"/>
      <c r="T6" s="2"/>
      <c r="U6" s="2"/>
      <c r="V6"/>
    </row>
    <row r="7" spans="1:22" ht="15" thickBot="1" x14ac:dyDescent="0.35">
      <c r="A7" s="257">
        <v>40726</v>
      </c>
      <c r="B7" s="258"/>
      <c r="C7" s="12">
        <f t="shared" ref="C7:C36" si="0">D7/177</f>
        <v>0.7344632768361582</v>
      </c>
      <c r="D7" s="4">
        <f>'Data Input - OTB'!B4</f>
        <v>130</v>
      </c>
      <c r="E7" s="13">
        <f t="shared" ref="E7:E37" si="1">F7/D7</f>
        <v>105</v>
      </c>
      <c r="F7" s="14">
        <f>'Data Input - OTB'!C4</f>
        <v>13650</v>
      </c>
      <c r="G7" s="15">
        <f t="shared" ref="G7:G36" si="2">F7/177</f>
        <v>77.118644067796609</v>
      </c>
      <c r="H7" s="108">
        <f>' Data Input - Pick-Up Tracking'!C6-' Data Input - Pick-Up Tracking'!B6</f>
        <v>5</v>
      </c>
      <c r="I7" s="18"/>
      <c r="J7" s="111" t="s">
        <v>60</v>
      </c>
      <c r="K7" s="94" t="s">
        <v>58</v>
      </c>
      <c r="L7" s="28">
        <v>88</v>
      </c>
      <c r="M7" s="4">
        <f t="shared" ref="M7:M15" si="3">L7-P7</f>
        <v>28</v>
      </c>
      <c r="N7" s="31">
        <f t="shared" ref="N7:N13" si="4">L7-Q7</f>
        <v>58</v>
      </c>
      <c r="O7" s="5">
        <f>N7/R1</f>
        <v>1.8709677419354838</v>
      </c>
      <c r="P7" s="28">
        <v>60</v>
      </c>
      <c r="Q7" s="28">
        <v>30</v>
      </c>
      <c r="R7" s="2"/>
      <c r="V7"/>
    </row>
    <row r="8" spans="1:22" ht="15" thickBot="1" x14ac:dyDescent="0.35">
      <c r="A8" s="259">
        <v>40727</v>
      </c>
      <c r="B8" s="260"/>
      <c r="C8" s="12">
        <f t="shared" si="0"/>
        <v>0.7344632768361582</v>
      </c>
      <c r="D8" s="4">
        <f>'Data Input - OTB'!B5</f>
        <v>130</v>
      </c>
      <c r="E8" s="13">
        <f t="shared" si="1"/>
        <v>105</v>
      </c>
      <c r="F8" s="14">
        <f>'Data Input - OTB'!C5</f>
        <v>13650</v>
      </c>
      <c r="G8" s="15">
        <f t="shared" si="2"/>
        <v>77.118644067796609</v>
      </c>
      <c r="H8" s="108">
        <f>' Data Input - Pick-Up Tracking'!C7-' Data Input - Pick-Up Tracking'!B7</f>
        <v>10</v>
      </c>
      <c r="I8" s="18"/>
      <c r="J8" s="111" t="s">
        <v>62</v>
      </c>
      <c r="K8" s="94" t="s">
        <v>63</v>
      </c>
      <c r="L8" s="28">
        <v>90</v>
      </c>
      <c r="M8" s="4">
        <f t="shared" si="3"/>
        <v>20</v>
      </c>
      <c r="N8" s="31">
        <f t="shared" si="4"/>
        <v>60</v>
      </c>
      <c r="O8" s="5">
        <f>N8/R1</f>
        <v>1.935483870967742</v>
      </c>
      <c r="P8" s="28">
        <v>70</v>
      </c>
      <c r="Q8" s="28">
        <v>30</v>
      </c>
      <c r="R8" s="2"/>
      <c r="V8"/>
    </row>
    <row r="9" spans="1:22" ht="15" thickBot="1" x14ac:dyDescent="0.35">
      <c r="A9" s="259">
        <v>40728</v>
      </c>
      <c r="B9" s="260"/>
      <c r="C9" s="12">
        <f t="shared" si="0"/>
        <v>0.70621468926553677</v>
      </c>
      <c r="D9" s="4">
        <f>'Data Input - OTB'!B6</f>
        <v>125</v>
      </c>
      <c r="E9" s="13">
        <f t="shared" si="1"/>
        <v>105</v>
      </c>
      <c r="F9" s="14">
        <f>'Data Input - OTB'!C6</f>
        <v>13125</v>
      </c>
      <c r="G9" s="15">
        <f t="shared" si="2"/>
        <v>74.152542372881356</v>
      </c>
      <c r="H9" s="108">
        <f>' Data Input - Pick-Up Tracking'!C8-' Data Input - Pick-Up Tracking'!B8</f>
        <v>10</v>
      </c>
      <c r="I9" s="18"/>
      <c r="J9" s="111" t="s">
        <v>64</v>
      </c>
      <c r="K9" s="94" t="s">
        <v>65</v>
      </c>
      <c r="L9" s="28">
        <v>99</v>
      </c>
      <c r="M9" s="4">
        <f t="shared" si="3"/>
        <v>19</v>
      </c>
      <c r="N9" s="31">
        <f>L9-Q9</f>
        <v>69</v>
      </c>
      <c r="O9" s="5">
        <f>N9/R1</f>
        <v>2.225806451612903</v>
      </c>
      <c r="P9" s="28">
        <v>80</v>
      </c>
      <c r="Q9" s="28">
        <v>30</v>
      </c>
      <c r="R9" s="2"/>
      <c r="V9"/>
    </row>
    <row r="10" spans="1:22" ht="15" thickBot="1" x14ac:dyDescent="0.35">
      <c r="A10" s="259">
        <v>40729</v>
      </c>
      <c r="B10" s="260"/>
      <c r="C10" s="12">
        <f t="shared" si="0"/>
        <v>0.70621468926553677</v>
      </c>
      <c r="D10" s="4">
        <f>'Data Input - OTB'!B7</f>
        <v>125</v>
      </c>
      <c r="E10" s="13">
        <f t="shared" si="1"/>
        <v>105</v>
      </c>
      <c r="F10" s="14">
        <f>'Data Input - OTB'!C7</f>
        <v>13125</v>
      </c>
      <c r="G10" s="15">
        <f t="shared" si="2"/>
        <v>74.152542372881356</v>
      </c>
      <c r="H10" s="108">
        <f>' Data Input - Pick-Up Tracking'!C9-' Data Input - Pick-Up Tracking'!B9</f>
        <v>15</v>
      </c>
      <c r="I10" s="18"/>
      <c r="J10" s="111" t="s">
        <v>61</v>
      </c>
      <c r="K10" s="94" t="s">
        <v>68</v>
      </c>
      <c r="L10" s="28">
        <v>75</v>
      </c>
      <c r="M10" s="4">
        <f t="shared" si="3"/>
        <v>15</v>
      </c>
      <c r="N10" s="31">
        <f t="shared" si="4"/>
        <v>45</v>
      </c>
      <c r="O10" s="5">
        <f>N10/R1</f>
        <v>1.4516129032258065</v>
      </c>
      <c r="P10" s="28">
        <v>60</v>
      </c>
      <c r="Q10" s="28">
        <v>30</v>
      </c>
      <c r="R10" s="2"/>
      <c r="V10"/>
    </row>
    <row r="11" spans="1:22" ht="15" thickBot="1" x14ac:dyDescent="0.35">
      <c r="A11" s="259">
        <v>40730</v>
      </c>
      <c r="B11" s="260"/>
      <c r="C11" s="12">
        <f t="shared" si="0"/>
        <v>0.69491525423728817</v>
      </c>
      <c r="D11" s="4">
        <f>'Data Input - OTB'!B8</f>
        <v>123</v>
      </c>
      <c r="E11" s="13">
        <f t="shared" si="1"/>
        <v>105</v>
      </c>
      <c r="F11" s="14">
        <f>'Data Input - OTB'!C8</f>
        <v>12915</v>
      </c>
      <c r="G11" s="15">
        <f t="shared" si="2"/>
        <v>72.966101694915253</v>
      </c>
      <c r="H11" s="108">
        <f>' Data Input - Pick-Up Tracking'!C10-' Data Input - Pick-Up Tracking'!B10</f>
        <v>18</v>
      </c>
      <c r="I11" s="18"/>
      <c r="J11" s="111" t="s">
        <v>69</v>
      </c>
      <c r="K11" s="94" t="s">
        <v>70</v>
      </c>
      <c r="L11" s="28">
        <v>85</v>
      </c>
      <c r="M11" s="4">
        <f t="shared" si="3"/>
        <v>5</v>
      </c>
      <c r="N11" s="31">
        <f t="shared" si="4"/>
        <v>55</v>
      </c>
      <c r="O11" s="5">
        <f>N11/R1</f>
        <v>1.7741935483870968</v>
      </c>
      <c r="P11" s="28">
        <v>80</v>
      </c>
      <c r="Q11" s="28">
        <v>30</v>
      </c>
      <c r="R11" s="2"/>
      <c r="V11"/>
    </row>
    <row r="12" spans="1:22" ht="15" thickBot="1" x14ac:dyDescent="0.35">
      <c r="A12" s="259">
        <v>40731</v>
      </c>
      <c r="B12" s="260"/>
      <c r="C12" s="12">
        <f t="shared" si="0"/>
        <v>0.68926553672316382</v>
      </c>
      <c r="D12" s="4">
        <f>'Data Input - OTB'!B9</f>
        <v>122</v>
      </c>
      <c r="E12" s="13">
        <f t="shared" si="1"/>
        <v>105</v>
      </c>
      <c r="F12" s="14">
        <f>'Data Input - OTB'!C9</f>
        <v>12810</v>
      </c>
      <c r="G12" s="15">
        <f t="shared" si="2"/>
        <v>72.372881355932208</v>
      </c>
      <c r="H12" s="108">
        <f>' Data Input - Pick-Up Tracking'!C11-' Data Input - Pick-Up Tracking'!B11</f>
        <v>22</v>
      </c>
      <c r="I12" s="18"/>
      <c r="J12" s="111" t="s">
        <v>71</v>
      </c>
      <c r="K12" s="94" t="s">
        <v>75</v>
      </c>
      <c r="L12" s="28">
        <v>60</v>
      </c>
      <c r="M12" s="4">
        <f t="shared" si="3"/>
        <v>10</v>
      </c>
      <c r="N12" s="31">
        <f t="shared" si="4"/>
        <v>30</v>
      </c>
      <c r="O12" s="5">
        <f>N12/R1</f>
        <v>0.967741935483871</v>
      </c>
      <c r="P12" s="28">
        <v>50</v>
      </c>
      <c r="Q12" s="28">
        <v>30</v>
      </c>
      <c r="R12" s="2"/>
      <c r="V12"/>
    </row>
    <row r="13" spans="1:22" ht="15" thickBot="1" x14ac:dyDescent="0.35">
      <c r="A13" s="257">
        <v>40732</v>
      </c>
      <c r="B13" s="258"/>
      <c r="C13" s="12">
        <f t="shared" si="0"/>
        <v>0.67796610169491522</v>
      </c>
      <c r="D13" s="4">
        <f>'Data Input - OTB'!B10</f>
        <v>120</v>
      </c>
      <c r="E13" s="13">
        <f t="shared" si="1"/>
        <v>105</v>
      </c>
      <c r="F13" s="14">
        <f>'Data Input - OTB'!C10</f>
        <v>12600</v>
      </c>
      <c r="G13" s="15">
        <f t="shared" si="2"/>
        <v>71.186440677966104</v>
      </c>
      <c r="H13" s="108">
        <f>' Data Input - Pick-Up Tracking'!C12-' Data Input - Pick-Up Tracking'!B12</f>
        <v>25</v>
      </c>
      <c r="I13" s="18"/>
      <c r="J13" s="111" t="s">
        <v>66</v>
      </c>
      <c r="K13" s="94" t="s">
        <v>67</v>
      </c>
      <c r="L13" s="28">
        <v>75</v>
      </c>
      <c r="M13" s="4">
        <f t="shared" si="3"/>
        <v>18</v>
      </c>
      <c r="N13" s="31">
        <f t="shared" si="4"/>
        <v>45</v>
      </c>
      <c r="O13" s="5">
        <f>N13/R1</f>
        <v>1.4516129032258065</v>
      </c>
      <c r="P13" s="28">
        <v>57</v>
      </c>
      <c r="Q13" s="28">
        <v>30</v>
      </c>
      <c r="R13" s="2"/>
      <c r="V13"/>
    </row>
    <row r="14" spans="1:22" ht="15" thickBot="1" x14ac:dyDescent="0.35">
      <c r="A14" s="257">
        <v>40733</v>
      </c>
      <c r="B14" s="258"/>
      <c r="C14" s="12">
        <f t="shared" si="0"/>
        <v>0.64971751412429379</v>
      </c>
      <c r="D14" s="4">
        <f>'Data Input - OTB'!B11</f>
        <v>115</v>
      </c>
      <c r="E14" s="13">
        <f t="shared" si="1"/>
        <v>105</v>
      </c>
      <c r="F14" s="14">
        <f>'Data Input - OTB'!C11</f>
        <v>12075</v>
      </c>
      <c r="G14" s="15">
        <f t="shared" si="2"/>
        <v>68.220338983050851</v>
      </c>
      <c r="H14" s="108">
        <f>' Data Input - Pick-Up Tracking'!C13-' Data Input - Pick-Up Tracking'!B13</f>
        <v>25</v>
      </c>
      <c r="I14" s="18"/>
      <c r="J14" s="111" t="s">
        <v>72</v>
      </c>
      <c r="K14" s="94" t="s">
        <v>7</v>
      </c>
      <c r="L14" s="28">
        <v>80</v>
      </c>
      <c r="M14" s="4">
        <f t="shared" si="3"/>
        <v>20</v>
      </c>
      <c r="N14" s="31">
        <f>L14-Q14</f>
        <v>50</v>
      </c>
      <c r="O14" s="5">
        <f>N14/R1</f>
        <v>1.6129032258064515</v>
      </c>
      <c r="P14" s="28">
        <v>60</v>
      </c>
      <c r="Q14" s="28">
        <v>30</v>
      </c>
      <c r="R14" s="2"/>
      <c r="V14"/>
    </row>
    <row r="15" spans="1:22" ht="15" thickBot="1" x14ac:dyDescent="0.35">
      <c r="A15" s="259">
        <v>40734</v>
      </c>
      <c r="B15" s="260"/>
      <c r="C15" s="12">
        <f t="shared" si="0"/>
        <v>0.6384180790960452</v>
      </c>
      <c r="D15" s="4">
        <f>'Data Input - OTB'!B12</f>
        <v>113</v>
      </c>
      <c r="E15" s="13">
        <f t="shared" si="1"/>
        <v>105</v>
      </c>
      <c r="F15" s="14">
        <f>'Data Input - OTB'!C12</f>
        <v>11865</v>
      </c>
      <c r="G15" s="15">
        <f t="shared" si="2"/>
        <v>67.033898305084747</v>
      </c>
      <c r="H15" s="108">
        <f>' Data Input - Pick-Up Tracking'!C14-' Data Input - Pick-Up Tracking'!B14</f>
        <v>28</v>
      </c>
      <c r="I15" s="18"/>
      <c r="J15" s="112" t="s">
        <v>73</v>
      </c>
      <c r="K15" s="102" t="s">
        <v>74</v>
      </c>
      <c r="L15" s="29">
        <v>75</v>
      </c>
      <c r="M15" s="103">
        <f t="shared" si="3"/>
        <v>5</v>
      </c>
      <c r="N15" s="104">
        <f>L15-Q15</f>
        <v>45</v>
      </c>
      <c r="O15" s="105">
        <f>N15/R1</f>
        <v>1.4516129032258065</v>
      </c>
      <c r="P15" s="29">
        <v>70</v>
      </c>
      <c r="Q15" s="29">
        <v>30</v>
      </c>
      <c r="R15" s="2"/>
      <c r="V15"/>
    </row>
    <row r="16" spans="1:22" ht="15" thickBot="1" x14ac:dyDescent="0.35">
      <c r="A16" s="259">
        <v>40735</v>
      </c>
      <c r="B16" s="260"/>
      <c r="C16" s="12">
        <f t="shared" si="0"/>
        <v>0.62146892655367236</v>
      </c>
      <c r="D16" s="4">
        <f>'Data Input - OTB'!B13</f>
        <v>110</v>
      </c>
      <c r="E16" s="13">
        <f t="shared" si="1"/>
        <v>105</v>
      </c>
      <c r="F16" s="14">
        <f>'Data Input - OTB'!C13</f>
        <v>11550</v>
      </c>
      <c r="G16" s="15">
        <f t="shared" si="2"/>
        <v>65.254237288135599</v>
      </c>
      <c r="H16" s="108">
        <f>' Data Input - Pick-Up Tracking'!C15-' Data Input - Pick-Up Tracking'!B15</f>
        <v>30</v>
      </c>
      <c r="I16" s="18"/>
      <c r="J16" s="152"/>
      <c r="K16" s="153" t="s">
        <v>78</v>
      </c>
      <c r="L16" s="154"/>
      <c r="M16" s="155">
        <f>SUMIF(M6:M15,"&gt;0",M6:M15)</f>
        <v>155</v>
      </c>
      <c r="N16" s="156">
        <f>SUMIF(N6:N15,"&gt;0",N6:N15)</f>
        <v>507</v>
      </c>
      <c r="O16" s="6"/>
      <c r="P16" s="6"/>
      <c r="Q16" s="6"/>
      <c r="R16" s="2"/>
      <c r="V16"/>
    </row>
    <row r="17" spans="1:22" ht="15" thickBot="1" x14ac:dyDescent="0.35">
      <c r="A17" s="259">
        <v>40736</v>
      </c>
      <c r="B17" s="260"/>
      <c r="C17" s="12">
        <f t="shared" si="0"/>
        <v>0.62146892655367236</v>
      </c>
      <c r="D17" s="4">
        <f>'Data Input - OTB'!B14</f>
        <v>110</v>
      </c>
      <c r="E17" s="13">
        <f t="shared" si="1"/>
        <v>105</v>
      </c>
      <c r="F17" s="14">
        <f>'Data Input - OTB'!C14</f>
        <v>11550</v>
      </c>
      <c r="G17" s="15">
        <f t="shared" si="2"/>
        <v>65.254237288135599</v>
      </c>
      <c r="H17" s="108">
        <f>' Data Input - Pick-Up Tracking'!C16-' Data Input - Pick-Up Tracking'!B16</f>
        <v>35</v>
      </c>
      <c r="I17" s="18"/>
      <c r="J17" s="157"/>
      <c r="K17" s="158" t="s">
        <v>31</v>
      </c>
      <c r="L17" s="159"/>
      <c r="M17" s="160">
        <f>SUMIF(M6:M15,"&lt;0",M6:M15)</f>
        <v>0</v>
      </c>
      <c r="N17" s="161">
        <f>SUMIF(N6:N15,"&lt;0",N6:N15)</f>
        <v>0</v>
      </c>
      <c r="O17" s="6"/>
      <c r="P17" s="6"/>
      <c r="Q17" s="6"/>
      <c r="R17" s="2"/>
      <c r="V17"/>
    </row>
    <row r="18" spans="1:22" ht="14.25" thickBot="1" x14ac:dyDescent="0.25">
      <c r="A18" s="259">
        <v>40737</v>
      </c>
      <c r="B18" s="260"/>
      <c r="C18" s="12">
        <f t="shared" si="0"/>
        <v>0.60451977401129942</v>
      </c>
      <c r="D18" s="4">
        <f>'Data Input - OTB'!B15</f>
        <v>107</v>
      </c>
      <c r="E18" s="13">
        <f t="shared" si="1"/>
        <v>105</v>
      </c>
      <c r="F18" s="14">
        <f>'Data Input - OTB'!C15</f>
        <v>11235</v>
      </c>
      <c r="G18" s="15">
        <f t="shared" si="2"/>
        <v>63.474576271186443</v>
      </c>
      <c r="H18" s="108">
        <f>' Data Input - Pick-Up Tracking'!C17-' Data Input - Pick-Up Tracking'!B17</f>
        <v>37</v>
      </c>
      <c r="I18" s="18"/>
      <c r="J18" s="6"/>
      <c r="K18" s="6"/>
      <c r="L18" s="6"/>
      <c r="M18" s="6"/>
      <c r="N18" s="6"/>
      <c r="O18" s="6"/>
      <c r="P18" s="6"/>
      <c r="Q18" s="6"/>
      <c r="R18" s="2"/>
      <c r="V18"/>
    </row>
    <row r="19" spans="1:22" ht="14.25" thickBot="1" x14ac:dyDescent="0.25">
      <c r="A19" s="259">
        <v>40738</v>
      </c>
      <c r="B19" s="260"/>
      <c r="C19" s="12">
        <f t="shared" si="0"/>
        <v>0.59322033898305082</v>
      </c>
      <c r="D19" s="4">
        <f>'Data Input - OTB'!B16</f>
        <v>105</v>
      </c>
      <c r="E19" s="13">
        <f t="shared" si="1"/>
        <v>105</v>
      </c>
      <c r="F19" s="14">
        <f>'Data Input - OTB'!C16</f>
        <v>11025</v>
      </c>
      <c r="G19" s="15">
        <f t="shared" si="2"/>
        <v>62.288135593220339</v>
      </c>
      <c r="H19" s="108">
        <f>' Data Input - Pick-Up Tracking'!C18-' Data Input - Pick-Up Tracking'!B18</f>
        <v>40</v>
      </c>
      <c r="I19" s="18"/>
      <c r="J19" s="6"/>
      <c r="K19" s="6"/>
      <c r="L19" s="6"/>
      <c r="M19" s="6"/>
      <c r="N19" s="6"/>
      <c r="O19" s="6"/>
      <c r="P19" s="6"/>
      <c r="Q19" s="6"/>
      <c r="R19" s="2"/>
      <c r="V19"/>
    </row>
    <row r="20" spans="1:22" ht="14.25" thickBot="1" x14ac:dyDescent="0.25">
      <c r="A20" s="257">
        <v>40739</v>
      </c>
      <c r="B20" s="258"/>
      <c r="C20" s="12">
        <f t="shared" si="0"/>
        <v>0.59322033898305082</v>
      </c>
      <c r="D20" s="4">
        <f>'Data Input - OTB'!B17</f>
        <v>105</v>
      </c>
      <c r="E20" s="13">
        <f t="shared" si="1"/>
        <v>105</v>
      </c>
      <c r="F20" s="14">
        <f>'Data Input - OTB'!C17</f>
        <v>11025</v>
      </c>
      <c r="G20" s="15">
        <f t="shared" si="2"/>
        <v>62.288135593220339</v>
      </c>
      <c r="H20" s="108">
        <f>' Data Input - Pick-Up Tracking'!C19-' Data Input - Pick-Up Tracking'!B19</f>
        <v>45</v>
      </c>
      <c r="I20" s="18"/>
      <c r="J20" s="6"/>
      <c r="K20" s="6"/>
      <c r="L20" s="6"/>
      <c r="M20" s="6"/>
      <c r="N20" s="6"/>
      <c r="O20" s="6"/>
      <c r="P20" s="6"/>
      <c r="Q20" s="6"/>
      <c r="R20" s="2"/>
      <c r="V20"/>
    </row>
    <row r="21" spans="1:22" ht="14.25" thickBot="1" x14ac:dyDescent="0.25">
      <c r="A21" s="257">
        <v>40740</v>
      </c>
      <c r="B21" s="258"/>
      <c r="C21" s="12">
        <f t="shared" si="0"/>
        <v>0.58192090395480223</v>
      </c>
      <c r="D21" s="4">
        <f>'Data Input - OTB'!B18</f>
        <v>103</v>
      </c>
      <c r="E21" s="13">
        <f t="shared" si="1"/>
        <v>105</v>
      </c>
      <c r="F21" s="14">
        <f>'Data Input - OTB'!C18</f>
        <v>10815</v>
      </c>
      <c r="G21" s="15">
        <f t="shared" si="2"/>
        <v>61.101694915254235</v>
      </c>
      <c r="H21" s="108">
        <f>' Data Input - Pick-Up Tracking'!C20-' Data Input - Pick-Up Tracking'!B20</f>
        <v>48</v>
      </c>
      <c r="I21" s="18"/>
      <c r="J21" s="6"/>
      <c r="K21" s="6"/>
      <c r="L21" s="6"/>
      <c r="M21" s="6"/>
      <c r="N21" s="6"/>
      <c r="O21" s="6"/>
      <c r="P21" s="6"/>
      <c r="Q21" s="6"/>
      <c r="R21" s="2"/>
      <c r="V21"/>
    </row>
    <row r="22" spans="1:22" ht="14.25" thickBot="1" x14ac:dyDescent="0.25">
      <c r="A22" s="259">
        <v>40741</v>
      </c>
      <c r="B22" s="260"/>
      <c r="C22" s="12">
        <f t="shared" si="0"/>
        <v>0.57627118644067798</v>
      </c>
      <c r="D22" s="4">
        <f>'Data Input - OTB'!B19</f>
        <v>102</v>
      </c>
      <c r="E22" s="13">
        <f t="shared" si="1"/>
        <v>105</v>
      </c>
      <c r="F22" s="14">
        <f>'Data Input - OTB'!C19</f>
        <v>10710</v>
      </c>
      <c r="G22" s="15">
        <f t="shared" si="2"/>
        <v>60.508474576271183</v>
      </c>
      <c r="H22" s="108">
        <f>' Data Input - Pick-Up Tracking'!C21-' Data Input - Pick-Up Tracking'!B21</f>
        <v>47</v>
      </c>
      <c r="I22" s="18"/>
      <c r="J22" s="6"/>
      <c r="K22" s="6"/>
      <c r="L22" s="6"/>
      <c r="M22" s="6"/>
      <c r="N22" s="6"/>
      <c r="O22" s="6"/>
      <c r="P22" s="6"/>
      <c r="Q22" s="6"/>
      <c r="R22" s="2"/>
      <c r="V22"/>
    </row>
    <row r="23" spans="1:22" ht="14.25" thickBot="1" x14ac:dyDescent="0.25">
      <c r="A23" s="259">
        <v>40742</v>
      </c>
      <c r="B23" s="260"/>
      <c r="C23" s="12">
        <f t="shared" si="0"/>
        <v>0.57627118644067798</v>
      </c>
      <c r="D23" s="4">
        <f>'Data Input - OTB'!B20</f>
        <v>102</v>
      </c>
      <c r="E23" s="13">
        <f t="shared" si="1"/>
        <v>105</v>
      </c>
      <c r="F23" s="14">
        <f>'Data Input - OTB'!C20</f>
        <v>10710</v>
      </c>
      <c r="G23" s="15">
        <f t="shared" si="2"/>
        <v>60.508474576271183</v>
      </c>
      <c r="H23" s="108">
        <f>' Data Input - Pick-Up Tracking'!C22-' Data Input - Pick-Up Tracking'!B22</f>
        <v>47</v>
      </c>
      <c r="I23" s="18"/>
      <c r="J23" s="6"/>
      <c r="K23" s="6"/>
      <c r="L23" s="6"/>
      <c r="M23" s="6"/>
      <c r="N23" s="6"/>
      <c r="O23" s="6"/>
      <c r="P23" s="6"/>
      <c r="Q23" s="6"/>
      <c r="R23" s="2"/>
      <c r="V23"/>
    </row>
    <row r="24" spans="1:22" ht="14.25" thickBot="1" x14ac:dyDescent="0.25">
      <c r="A24" s="259">
        <v>40743</v>
      </c>
      <c r="B24" s="260"/>
      <c r="C24" s="12">
        <f t="shared" si="0"/>
        <v>0.57627118644067798</v>
      </c>
      <c r="D24" s="4">
        <f>'Data Input - OTB'!B21</f>
        <v>102</v>
      </c>
      <c r="E24" s="13">
        <f t="shared" si="1"/>
        <v>105</v>
      </c>
      <c r="F24" s="14">
        <f>'Data Input - OTB'!C21</f>
        <v>10710</v>
      </c>
      <c r="G24" s="15">
        <f t="shared" si="2"/>
        <v>60.508474576271183</v>
      </c>
      <c r="H24" s="108">
        <f>' Data Input - Pick-Up Tracking'!C23-' Data Input - Pick-Up Tracking'!B23</f>
        <v>52</v>
      </c>
      <c r="I24" s="18"/>
      <c r="J24" s="6"/>
      <c r="K24" s="6"/>
      <c r="L24" s="6"/>
      <c r="M24" s="6"/>
      <c r="N24" s="6"/>
      <c r="O24" s="6"/>
      <c r="P24" s="6"/>
      <c r="Q24" s="6"/>
      <c r="R24" s="2"/>
      <c r="V24"/>
    </row>
    <row r="25" spans="1:22" ht="14.25" thickBot="1" x14ac:dyDescent="0.25">
      <c r="A25" s="259">
        <v>40744</v>
      </c>
      <c r="B25" s="260"/>
      <c r="C25" s="12">
        <f t="shared" si="0"/>
        <v>0.57627118644067798</v>
      </c>
      <c r="D25" s="4">
        <f>'Data Input - OTB'!B22</f>
        <v>102</v>
      </c>
      <c r="E25" s="13">
        <f t="shared" si="1"/>
        <v>105</v>
      </c>
      <c r="F25" s="14">
        <f>'Data Input - OTB'!C22</f>
        <v>10710</v>
      </c>
      <c r="G25" s="15">
        <f t="shared" si="2"/>
        <v>60.508474576271183</v>
      </c>
      <c r="H25" s="108">
        <f>' Data Input - Pick-Up Tracking'!C24-' Data Input - Pick-Up Tracking'!B24</f>
        <v>52</v>
      </c>
      <c r="I25" s="18"/>
      <c r="J25" s="6"/>
      <c r="K25" s="6"/>
      <c r="L25" s="6"/>
      <c r="M25" s="6"/>
      <c r="N25" s="6"/>
      <c r="O25" s="6"/>
      <c r="P25" s="6"/>
      <c r="Q25" s="6"/>
      <c r="R25" s="2"/>
      <c r="V25"/>
    </row>
    <row r="26" spans="1:22" ht="14.25" thickBot="1" x14ac:dyDescent="0.25">
      <c r="A26" s="259">
        <v>40745</v>
      </c>
      <c r="B26" s="260"/>
      <c r="C26" s="12">
        <f t="shared" si="0"/>
        <v>0.56497175141242939</v>
      </c>
      <c r="D26" s="4">
        <f>'Data Input - OTB'!B23</f>
        <v>100</v>
      </c>
      <c r="E26" s="13">
        <f t="shared" si="1"/>
        <v>105</v>
      </c>
      <c r="F26" s="14">
        <f>'Data Input - OTB'!C23</f>
        <v>10500</v>
      </c>
      <c r="G26" s="15">
        <f t="shared" si="2"/>
        <v>59.322033898305087</v>
      </c>
      <c r="H26" s="108">
        <f>' Data Input - Pick-Up Tracking'!C25-' Data Input - Pick-Up Tracking'!B25</f>
        <v>50</v>
      </c>
      <c r="I26" s="18"/>
      <c r="J26" s="6"/>
      <c r="K26" s="6"/>
      <c r="L26" s="34"/>
      <c r="M26" s="6"/>
      <c r="N26" s="6"/>
      <c r="O26" s="6"/>
      <c r="P26" s="6"/>
      <c r="Q26" s="6"/>
      <c r="R26" s="2"/>
      <c r="V26"/>
    </row>
    <row r="27" spans="1:22" ht="14.25" thickBot="1" x14ac:dyDescent="0.25">
      <c r="A27" s="257">
        <v>40746</v>
      </c>
      <c r="B27" s="258"/>
      <c r="C27" s="12">
        <f t="shared" si="0"/>
        <v>0.56497175141242939</v>
      </c>
      <c r="D27" s="4">
        <f>'Data Input - OTB'!B24</f>
        <v>100</v>
      </c>
      <c r="E27" s="13">
        <f t="shared" si="1"/>
        <v>105</v>
      </c>
      <c r="F27" s="14">
        <f>'Data Input - OTB'!C24</f>
        <v>10500</v>
      </c>
      <c r="G27" s="15">
        <f t="shared" si="2"/>
        <v>59.322033898305087</v>
      </c>
      <c r="H27" s="108">
        <f>' Data Input - Pick-Up Tracking'!C26-' Data Input - Pick-Up Tracking'!B26</f>
        <v>50</v>
      </c>
      <c r="I27" s="18"/>
      <c r="J27" s="114"/>
      <c r="K27" s="6"/>
      <c r="L27" s="37" t="s">
        <v>27</v>
      </c>
      <c r="M27" s="6"/>
      <c r="N27" s="6"/>
      <c r="O27" s="6"/>
      <c r="P27" s="6"/>
      <c r="Q27" s="6"/>
      <c r="R27" s="2"/>
      <c r="V27"/>
    </row>
    <row r="28" spans="1:22" ht="15.75" thickBot="1" x14ac:dyDescent="0.35">
      <c r="A28" s="257">
        <v>40747</v>
      </c>
      <c r="B28" s="258"/>
      <c r="C28" s="12">
        <f t="shared" si="0"/>
        <v>0.56497175141242939</v>
      </c>
      <c r="D28" s="4">
        <f>'Data Input - OTB'!B25</f>
        <v>100</v>
      </c>
      <c r="E28" s="13">
        <f t="shared" si="1"/>
        <v>105</v>
      </c>
      <c r="F28" s="14">
        <f>'Data Input - OTB'!C25</f>
        <v>10500</v>
      </c>
      <c r="G28" s="15">
        <f t="shared" si="2"/>
        <v>59.322033898305087</v>
      </c>
      <c r="H28" s="108">
        <f>' Data Input - Pick-Up Tracking'!C27-' Data Input - Pick-Up Tracking'!B27</f>
        <v>50</v>
      </c>
      <c r="I28" s="18"/>
      <c r="J28" s="210" t="s">
        <v>28</v>
      </c>
      <c r="K28" s="211"/>
      <c r="L28" s="181">
        <f>SUM(L6:L15)</f>
        <v>807</v>
      </c>
      <c r="M28" s="182">
        <f>L28-P28</f>
        <v>155</v>
      </c>
      <c r="N28" s="183">
        <f>L28-Q28</f>
        <v>507</v>
      </c>
      <c r="O28" s="184">
        <f>SUM(O6:O15)</f>
        <v>16.354838709677416</v>
      </c>
      <c r="P28" s="192">
        <f>SUM(P6:P15)</f>
        <v>652</v>
      </c>
      <c r="Q28" s="193">
        <f>SUM(Q6:Q15)</f>
        <v>300</v>
      </c>
      <c r="R28" s="2"/>
      <c r="V28"/>
    </row>
    <row r="29" spans="1:22" ht="15" thickBot="1" x14ac:dyDescent="0.35">
      <c r="A29" s="259">
        <v>40748</v>
      </c>
      <c r="B29" s="260"/>
      <c r="C29" s="12">
        <f t="shared" si="0"/>
        <v>0.55932203389830504</v>
      </c>
      <c r="D29" s="4">
        <f>'Data Input - OTB'!B26</f>
        <v>99</v>
      </c>
      <c r="E29" s="13">
        <f t="shared" si="1"/>
        <v>105</v>
      </c>
      <c r="F29" s="14">
        <f>'Data Input - OTB'!C26</f>
        <v>10395</v>
      </c>
      <c r="G29" s="15">
        <f t="shared" si="2"/>
        <v>58.728813559322035</v>
      </c>
      <c r="H29" s="108">
        <f>' Data Input - Pick-Up Tracking'!C28-' Data Input - Pick-Up Tracking'!B28</f>
        <v>54</v>
      </c>
      <c r="I29" s="18"/>
      <c r="J29" s="242" t="s">
        <v>13</v>
      </c>
      <c r="K29" s="243"/>
      <c r="L29" s="185">
        <f>L28/T1</f>
        <v>0.14707490431930018</v>
      </c>
      <c r="M29" s="185">
        <f>M28/T1</f>
        <v>2.8248587570621469E-2</v>
      </c>
      <c r="N29" s="185">
        <f>N28/T1</f>
        <v>9.2400218698742487E-2</v>
      </c>
      <c r="O29" s="186">
        <f>O28/T1</f>
        <v>2.9806522160884664E-3</v>
      </c>
      <c r="P29" s="194">
        <f>P28/T1</f>
        <v>0.11882631674867869</v>
      </c>
      <c r="Q29" s="195">
        <f>Q28/T1</f>
        <v>5.4674685620557682E-2</v>
      </c>
      <c r="R29" s="2"/>
      <c r="V29"/>
    </row>
    <row r="30" spans="1:22" ht="15" thickBot="1" x14ac:dyDescent="0.35">
      <c r="A30" s="259">
        <v>40749</v>
      </c>
      <c r="B30" s="260"/>
      <c r="C30" s="12">
        <f t="shared" si="0"/>
        <v>0.5536723163841808</v>
      </c>
      <c r="D30" s="4">
        <f>'Data Input - OTB'!B27</f>
        <v>98</v>
      </c>
      <c r="E30" s="13">
        <f t="shared" si="1"/>
        <v>105</v>
      </c>
      <c r="F30" s="14">
        <f>'Data Input - OTB'!C27</f>
        <v>10290</v>
      </c>
      <c r="G30" s="15">
        <f t="shared" si="2"/>
        <v>58.135593220338983</v>
      </c>
      <c r="H30" s="108">
        <f>' Data Input - Pick-Up Tracking'!C29-' Data Input - Pick-Up Tracking'!B29</f>
        <v>53</v>
      </c>
      <c r="I30" s="18"/>
      <c r="J30" s="242" t="s">
        <v>4</v>
      </c>
      <c r="K30" s="243"/>
      <c r="L30" s="187">
        <f>F37</f>
        <v>348600</v>
      </c>
      <c r="M30" s="187">
        <f>F37-P30</f>
        <v>108600</v>
      </c>
      <c r="N30" s="187">
        <f>F37-Q30</f>
        <v>148600</v>
      </c>
      <c r="O30" s="188">
        <f>N30/R1</f>
        <v>4793.5483870967746</v>
      </c>
      <c r="P30" s="113">
        <v>240000</v>
      </c>
      <c r="Q30" s="121">
        <v>200000</v>
      </c>
      <c r="R30" s="2"/>
      <c r="V30"/>
    </row>
    <row r="31" spans="1:22" ht="15" thickBot="1" x14ac:dyDescent="0.35">
      <c r="A31" s="259">
        <v>40750</v>
      </c>
      <c r="B31" s="260"/>
      <c r="C31" s="12">
        <f t="shared" si="0"/>
        <v>0.54802259887005644</v>
      </c>
      <c r="D31" s="4">
        <f>'Data Input - OTB'!B28</f>
        <v>97</v>
      </c>
      <c r="E31" s="13">
        <f t="shared" si="1"/>
        <v>105</v>
      </c>
      <c r="F31" s="14">
        <f>'Data Input - OTB'!C28</f>
        <v>10185</v>
      </c>
      <c r="G31" s="15">
        <f t="shared" si="2"/>
        <v>57.542372881355931</v>
      </c>
      <c r="H31" s="108">
        <f>' Data Input - Pick-Up Tracking'!C30-' Data Input - Pick-Up Tracking'!B30</f>
        <v>52</v>
      </c>
      <c r="I31" s="18"/>
      <c r="J31" s="212" t="s">
        <v>20</v>
      </c>
      <c r="K31" s="213"/>
      <c r="L31" s="189">
        <f>L30/L28</f>
        <v>431.97026022304834</v>
      </c>
      <c r="M31" s="190">
        <f>M30/M28</f>
        <v>700.64516129032256</v>
      </c>
      <c r="N31" s="190">
        <f>N30/N28</f>
        <v>293.09664694280082</v>
      </c>
      <c r="O31" s="191">
        <f>O30/O28</f>
        <v>293.09664694280087</v>
      </c>
      <c r="P31" s="65"/>
      <c r="Q31" s="122"/>
      <c r="R31" s="2"/>
      <c r="V31"/>
    </row>
    <row r="32" spans="1:22" ht="15.75" customHeight="1" thickBot="1" x14ac:dyDescent="0.25">
      <c r="A32" s="259">
        <v>40751</v>
      </c>
      <c r="B32" s="260"/>
      <c r="C32" s="12">
        <f t="shared" si="0"/>
        <v>0.53672316384180796</v>
      </c>
      <c r="D32" s="4">
        <f>'Data Input - OTB'!B29</f>
        <v>95</v>
      </c>
      <c r="E32" s="13">
        <f t="shared" si="1"/>
        <v>105</v>
      </c>
      <c r="F32" s="14">
        <f>'Data Input - OTB'!C29</f>
        <v>9975</v>
      </c>
      <c r="G32" s="15">
        <f t="shared" si="2"/>
        <v>56.355932203389834</v>
      </c>
      <c r="H32" s="108">
        <f>' Data Input - Pick-Up Tracking'!C31-' Data Input - Pick-Up Tracking'!B31</f>
        <v>50</v>
      </c>
      <c r="I32" s="18"/>
      <c r="J32" s="214" t="s">
        <v>9</v>
      </c>
      <c r="K32" s="215"/>
      <c r="L32" s="83" t="s">
        <v>1</v>
      </c>
      <c r="M32" s="83" t="s">
        <v>0</v>
      </c>
      <c r="N32" s="83" t="s">
        <v>3</v>
      </c>
      <c r="O32" s="117" t="s">
        <v>103</v>
      </c>
      <c r="P32" s="66"/>
      <c r="Q32" s="123"/>
      <c r="R32" s="2"/>
      <c r="V32"/>
    </row>
    <row r="33" spans="1:22" ht="15" thickBot="1" x14ac:dyDescent="0.35">
      <c r="A33" s="259">
        <v>40752</v>
      </c>
      <c r="B33" s="260"/>
      <c r="C33" s="12">
        <f t="shared" si="0"/>
        <v>0.50847457627118642</v>
      </c>
      <c r="D33" s="4">
        <f>'Data Input - OTB'!B30</f>
        <v>90</v>
      </c>
      <c r="E33" s="13">
        <f t="shared" si="1"/>
        <v>105</v>
      </c>
      <c r="F33" s="14">
        <f>'Data Input - OTB'!C30</f>
        <v>9450</v>
      </c>
      <c r="G33" s="15">
        <f t="shared" si="2"/>
        <v>53.389830508474574</v>
      </c>
      <c r="H33" s="108">
        <f>' Data Input - Pick-Up Tracking'!C32-' Data Input - Pick-Up Tracking'!B32</f>
        <v>50</v>
      </c>
      <c r="I33" s="18"/>
      <c r="J33" s="162" t="s">
        <v>81</v>
      </c>
      <c r="K33" s="163" t="s">
        <v>79</v>
      </c>
      <c r="L33" s="127">
        <f>M33/T1</f>
        <v>0.60506652086750501</v>
      </c>
      <c r="M33" s="128">
        <f>'Data Input - OTB'!B220</f>
        <v>3320</v>
      </c>
      <c r="N33" s="128">
        <f>E37</f>
        <v>105</v>
      </c>
      <c r="O33" s="129">
        <f>'Data Input - OTB'!D220</f>
        <v>383460</v>
      </c>
      <c r="P33" s="66"/>
      <c r="Q33" s="123"/>
      <c r="R33" s="2"/>
      <c r="V33"/>
    </row>
    <row r="34" spans="1:22" ht="15" thickBot="1" x14ac:dyDescent="0.35">
      <c r="A34" s="257">
        <v>40753</v>
      </c>
      <c r="B34" s="258"/>
      <c r="C34" s="12">
        <f t="shared" si="0"/>
        <v>0.50282485875706218</v>
      </c>
      <c r="D34" s="4">
        <f>'Data Input - OTB'!B31</f>
        <v>89</v>
      </c>
      <c r="E34" s="13">
        <f t="shared" si="1"/>
        <v>105</v>
      </c>
      <c r="F34" s="14">
        <f>'Data Input - OTB'!C31</f>
        <v>9345</v>
      </c>
      <c r="G34" s="15">
        <f t="shared" si="2"/>
        <v>52.796610169491522</v>
      </c>
      <c r="H34" s="108">
        <f>' Data Input - Pick-Up Tracking'!C33-' Data Input - Pick-Up Tracking'!B33</f>
        <v>49</v>
      </c>
      <c r="I34" s="18"/>
      <c r="J34" s="133" t="s">
        <v>96</v>
      </c>
      <c r="K34" s="134" t="s">
        <v>83</v>
      </c>
      <c r="L34" s="84">
        <f>M34/T1</f>
        <v>0.68343357025697105</v>
      </c>
      <c r="M34" s="135">
        <v>3750</v>
      </c>
      <c r="N34" s="135">
        <v>109</v>
      </c>
      <c r="O34" s="118">
        <f>M34*N34</f>
        <v>408750</v>
      </c>
      <c r="P34" s="66"/>
      <c r="Q34" s="123"/>
      <c r="R34" s="2"/>
      <c r="V34"/>
    </row>
    <row r="35" spans="1:22" ht="15" thickBot="1" x14ac:dyDescent="0.35">
      <c r="A35" s="257">
        <v>40754</v>
      </c>
      <c r="B35" s="258"/>
      <c r="C35" s="12">
        <f t="shared" si="0"/>
        <v>0.48022598870056499</v>
      </c>
      <c r="D35" s="4">
        <f>'Data Input - OTB'!B32</f>
        <v>85</v>
      </c>
      <c r="E35" s="13">
        <f t="shared" si="1"/>
        <v>105</v>
      </c>
      <c r="F35" s="14">
        <f>'Data Input - OTB'!C32</f>
        <v>8925</v>
      </c>
      <c r="G35" s="15">
        <f t="shared" si="2"/>
        <v>50.423728813559322</v>
      </c>
      <c r="H35" s="108">
        <f>' Data Input - Pick-Up Tracking'!C34-' Data Input - Pick-Up Tracking'!B34</f>
        <v>45</v>
      </c>
      <c r="I35" s="18"/>
      <c r="J35" s="162" t="s">
        <v>97</v>
      </c>
      <c r="K35" s="163" t="s">
        <v>79</v>
      </c>
      <c r="L35" s="127">
        <f>M35/T1</f>
        <v>0.43685073810825586</v>
      </c>
      <c r="M35" s="128">
        <f>'Data Input - OTB'!B221</f>
        <v>2397</v>
      </c>
      <c r="N35" s="128">
        <f>O35/M35</f>
        <v>115.5</v>
      </c>
      <c r="O35" s="129">
        <f>'Data Input - OTB'!D221</f>
        <v>276853.5</v>
      </c>
      <c r="P35" s="66"/>
      <c r="Q35" s="123"/>
      <c r="R35" s="2"/>
      <c r="V35"/>
    </row>
    <row r="36" spans="1:22" ht="15" thickBot="1" x14ac:dyDescent="0.35">
      <c r="A36" s="259">
        <v>40755</v>
      </c>
      <c r="B36" s="260"/>
      <c r="C36" s="12">
        <f t="shared" si="0"/>
        <v>0.46892655367231639</v>
      </c>
      <c r="D36" s="4">
        <f>'Data Input - OTB'!B33</f>
        <v>83</v>
      </c>
      <c r="E36" s="13">
        <f t="shared" si="1"/>
        <v>105</v>
      </c>
      <c r="F36" s="14">
        <f>'Data Input - OTB'!C33</f>
        <v>8715</v>
      </c>
      <c r="G36" s="15">
        <f t="shared" si="2"/>
        <v>49.237288135593218</v>
      </c>
      <c r="H36" s="108">
        <f>' Data Input - Pick-Up Tracking'!C35-' Data Input - Pick-Up Tracking'!B35</f>
        <v>43</v>
      </c>
      <c r="I36" s="18"/>
      <c r="J36" s="133" t="s">
        <v>97</v>
      </c>
      <c r="K36" s="134" t="s">
        <v>83</v>
      </c>
      <c r="L36" s="84">
        <f>M36/T1</f>
        <v>0.75633315108438126</v>
      </c>
      <c r="M36" s="135">
        <v>4150</v>
      </c>
      <c r="N36" s="135">
        <v>112</v>
      </c>
      <c r="O36" s="118">
        <f>M36*N36</f>
        <v>464800</v>
      </c>
      <c r="P36" s="66"/>
      <c r="Q36" s="123"/>
      <c r="R36" s="2"/>
      <c r="V36"/>
    </row>
    <row r="37" spans="1:22" ht="15.75" thickBot="1" x14ac:dyDescent="0.4">
      <c r="A37" s="56" t="s">
        <v>5</v>
      </c>
      <c r="B37" s="43"/>
      <c r="C37" s="54">
        <f>D37/T1</f>
        <v>0.60506652086750501</v>
      </c>
      <c r="D37" s="119">
        <f>SUM(D6:D36)</f>
        <v>3320</v>
      </c>
      <c r="E37" s="55">
        <f t="shared" si="1"/>
        <v>105</v>
      </c>
      <c r="F37" s="52">
        <f>SUM(F6:F36)</f>
        <v>348600</v>
      </c>
      <c r="G37" s="53">
        <f>F37/T1</f>
        <v>63.531984691088027</v>
      </c>
      <c r="H37" s="109">
        <f>SUMIF(H18:H36,"&gt;0",H18:H36)</f>
        <v>914</v>
      </c>
      <c r="I37" s="18"/>
      <c r="J37" s="162" t="s">
        <v>98</v>
      </c>
      <c r="K37" s="163" t="s">
        <v>79</v>
      </c>
      <c r="L37" s="127">
        <f>M37/T1</f>
        <v>0.3672316384180791</v>
      </c>
      <c r="M37" s="128">
        <f>'Data Input - OTB'!B222</f>
        <v>2015</v>
      </c>
      <c r="N37" s="128">
        <f>O37/M37</f>
        <v>115.5</v>
      </c>
      <c r="O37" s="129">
        <f>'Data Input - OTB'!D222</f>
        <v>232732.5</v>
      </c>
      <c r="P37" s="66"/>
      <c r="Q37" s="123"/>
      <c r="R37" s="2"/>
      <c r="V37"/>
    </row>
    <row r="38" spans="1:22" ht="15" thickBot="1" x14ac:dyDescent="0.35">
      <c r="A38" s="6"/>
      <c r="B38" s="6"/>
      <c r="C38" s="6"/>
      <c r="D38" s="6"/>
      <c r="E38" s="6"/>
      <c r="F38" s="6"/>
      <c r="G38" s="6"/>
      <c r="H38" s="6"/>
      <c r="I38" s="6"/>
      <c r="J38" s="133" t="s">
        <v>98</v>
      </c>
      <c r="K38" s="134" t="s">
        <v>83</v>
      </c>
      <c r="L38" s="84">
        <f>M38/T1</f>
        <v>0.93858210315290691</v>
      </c>
      <c r="M38" s="136">
        <v>5150</v>
      </c>
      <c r="N38" s="137">
        <v>105.5</v>
      </c>
      <c r="O38" s="118">
        <f>M38*N38</f>
        <v>543325</v>
      </c>
      <c r="P38" s="66"/>
      <c r="Q38" s="123"/>
      <c r="R38" s="2"/>
      <c r="V38"/>
    </row>
    <row r="39" spans="1:22" ht="15" thickBot="1" x14ac:dyDescent="0.35">
      <c r="A39" s="263" t="s">
        <v>32</v>
      </c>
      <c r="B39" s="264"/>
      <c r="C39" s="264"/>
      <c r="D39" s="264"/>
      <c r="E39" s="265"/>
      <c r="F39" s="32"/>
      <c r="G39" s="120"/>
      <c r="H39" s="120"/>
      <c r="I39" s="120"/>
      <c r="J39" s="162" t="s">
        <v>99</v>
      </c>
      <c r="K39" s="163" t="s">
        <v>79</v>
      </c>
      <c r="L39" s="130">
        <f>'Data Input - OTB'!B223/T1</f>
        <v>0.33333333333333331</v>
      </c>
      <c r="M39" s="128">
        <f>'Data Input - OTB'!B223</f>
        <v>1829</v>
      </c>
      <c r="N39" s="128">
        <f>O39/M39</f>
        <v>115.5</v>
      </c>
      <c r="O39" s="129">
        <f>'Data Input - OTB'!D223</f>
        <v>211249.5</v>
      </c>
      <c r="P39" s="66"/>
      <c r="Q39" s="123"/>
      <c r="R39" s="2"/>
      <c r="V39"/>
    </row>
    <row r="40" spans="1:22" ht="15.75" thickBot="1" x14ac:dyDescent="0.35">
      <c r="A40" s="266" t="s">
        <v>15</v>
      </c>
      <c r="B40" s="267"/>
      <c r="C40" s="140">
        <f>(U1-S1)</f>
        <v>30</v>
      </c>
      <c r="D40" s="246" t="s">
        <v>19</v>
      </c>
      <c r="E40" s="247"/>
      <c r="F40" s="44"/>
      <c r="G40" s="68"/>
      <c r="H40" s="68"/>
      <c r="I40" s="69"/>
      <c r="J40" s="133" t="s">
        <v>99</v>
      </c>
      <c r="K40" s="134" t="s">
        <v>83</v>
      </c>
      <c r="L40" s="84">
        <f>M40/T1</f>
        <v>1.1663932932385639</v>
      </c>
      <c r="M40" s="136">
        <v>6400</v>
      </c>
      <c r="N40" s="137">
        <v>108.324</v>
      </c>
      <c r="O40" s="118">
        <f>M40*N40</f>
        <v>693273.59999999998</v>
      </c>
      <c r="P40" s="66"/>
      <c r="Q40" s="123"/>
      <c r="R40" s="2"/>
      <c r="V40"/>
    </row>
    <row r="41" spans="1:22" ht="15" x14ac:dyDescent="0.3">
      <c r="A41" s="234" t="s">
        <v>16</v>
      </c>
      <c r="B41" s="235"/>
      <c r="C41" s="19">
        <f>M34-M33</f>
        <v>430</v>
      </c>
      <c r="D41" s="244">
        <f>C41/C40</f>
        <v>14.333333333333334</v>
      </c>
      <c r="E41" s="245"/>
      <c r="F41" s="45"/>
      <c r="G41" s="6"/>
      <c r="H41" s="6"/>
      <c r="I41" s="6"/>
      <c r="J41" s="162" t="s">
        <v>100</v>
      </c>
      <c r="K41" s="163" t="s">
        <v>79</v>
      </c>
      <c r="L41" s="131">
        <f>M41/T1</f>
        <v>0.29396755968653182</v>
      </c>
      <c r="M41" s="128">
        <f>'Data Input - OTB'!B224</f>
        <v>1613</v>
      </c>
      <c r="N41" s="128">
        <f>O41/M41</f>
        <v>115.5</v>
      </c>
      <c r="O41" s="132">
        <f>'Data Input - OTB'!D224</f>
        <v>186301.5</v>
      </c>
      <c r="P41" s="66"/>
      <c r="Q41" s="123"/>
      <c r="R41" s="2"/>
      <c r="V41"/>
    </row>
    <row r="42" spans="1:22" ht="15.75" thickBot="1" x14ac:dyDescent="0.35">
      <c r="A42" s="234" t="s">
        <v>3</v>
      </c>
      <c r="B42" s="235"/>
      <c r="C42" s="20">
        <f>C43/C41</f>
        <v>58.813953488372093</v>
      </c>
      <c r="D42" s="240">
        <f>D43/D41</f>
        <v>58.813953488372093</v>
      </c>
      <c r="E42" s="241"/>
      <c r="F42" s="46"/>
      <c r="G42" s="6"/>
      <c r="H42" s="6"/>
      <c r="I42" s="6"/>
      <c r="J42" s="133" t="s">
        <v>100</v>
      </c>
      <c r="K42" s="134" t="s">
        <v>83</v>
      </c>
      <c r="L42" s="84">
        <f>M42/T1</f>
        <v>0.91124476034262802</v>
      </c>
      <c r="M42" s="136">
        <v>5000</v>
      </c>
      <c r="N42" s="137">
        <v>116.82</v>
      </c>
      <c r="O42" s="118">
        <f>M42*N42</f>
        <v>584100</v>
      </c>
      <c r="P42" s="66"/>
      <c r="Q42" s="123"/>
      <c r="R42" s="2"/>
      <c r="V42"/>
    </row>
    <row r="43" spans="1:22" ht="15" x14ac:dyDescent="0.3">
      <c r="A43" s="234" t="s">
        <v>4</v>
      </c>
      <c r="B43" s="235"/>
      <c r="C43" s="70">
        <f>O34-O33</f>
        <v>25290</v>
      </c>
      <c r="D43" s="238">
        <f>C43/C40</f>
        <v>843</v>
      </c>
      <c r="E43" s="239"/>
      <c r="F43" s="47"/>
      <c r="G43" s="6"/>
      <c r="H43" s="6"/>
      <c r="I43" s="6"/>
      <c r="J43" s="162" t="s">
        <v>101</v>
      </c>
      <c r="K43" s="163" t="s">
        <v>79</v>
      </c>
      <c r="L43" s="131">
        <f>M43/T1</f>
        <v>0.18261344997266266</v>
      </c>
      <c r="M43" s="128">
        <f>'Data Input - OTB'!B225</f>
        <v>1002</v>
      </c>
      <c r="N43" s="128">
        <f>O43/M43</f>
        <v>115.5</v>
      </c>
      <c r="O43" s="132">
        <f>'Data Input - OTB'!D225</f>
        <v>115731</v>
      </c>
      <c r="P43" s="66"/>
      <c r="Q43" s="123"/>
      <c r="R43" s="2"/>
      <c r="V43"/>
    </row>
    <row r="44" spans="1:22" ht="15.75" thickBot="1" x14ac:dyDescent="0.35">
      <c r="A44" s="234" t="s">
        <v>17</v>
      </c>
      <c r="B44" s="235"/>
      <c r="C44" s="21">
        <f>C41/T1</f>
        <v>7.8367049389466009E-2</v>
      </c>
      <c r="D44" s="268">
        <f>D41/T1</f>
        <v>2.612234979648867E-3</v>
      </c>
      <c r="E44" s="269"/>
      <c r="F44" s="48"/>
      <c r="G44" s="6"/>
      <c r="H44" s="6"/>
      <c r="I44" s="6"/>
      <c r="J44" s="133" t="s">
        <v>102</v>
      </c>
      <c r="K44" s="134" t="s">
        <v>83</v>
      </c>
      <c r="L44" s="84">
        <f>M44/T1</f>
        <v>0.94222708219427742</v>
      </c>
      <c r="M44" s="136">
        <v>5170</v>
      </c>
      <c r="N44" s="137">
        <v>109</v>
      </c>
      <c r="O44" s="118">
        <f>M44*N44</f>
        <v>563530</v>
      </c>
      <c r="P44" s="66"/>
      <c r="Q44" s="123"/>
      <c r="R44" s="2"/>
      <c r="V44"/>
    </row>
    <row r="45" spans="1:22" ht="15.75" thickBot="1" x14ac:dyDescent="0.35">
      <c r="A45" s="236" t="s">
        <v>18</v>
      </c>
      <c r="B45" s="237"/>
      <c r="C45" s="22">
        <f>C43/T1</f>
        <v>4.6090759978130125</v>
      </c>
      <c r="D45" s="277">
        <f>D43*C40/T1</f>
        <v>4.6090759978130125</v>
      </c>
      <c r="E45" s="278"/>
      <c r="F45" s="49"/>
      <c r="G45" s="6"/>
      <c r="H45" s="6"/>
      <c r="I45" s="6"/>
      <c r="J45" s="162" t="s">
        <v>80</v>
      </c>
      <c r="K45" s="163" t="s">
        <v>79</v>
      </c>
      <c r="L45" s="131">
        <f>M45/T1</f>
        <v>0</v>
      </c>
      <c r="M45" s="128">
        <f>'Data Input - OTB'!B226</f>
        <v>0</v>
      </c>
      <c r="N45" s="128" t="e">
        <f>O45/M45</f>
        <v>#DIV/0!</v>
      </c>
      <c r="O45" s="132">
        <f>'Data Input - OTB'!D226</f>
        <v>0</v>
      </c>
      <c r="P45" s="66"/>
      <c r="Q45" s="123"/>
      <c r="R45" s="2"/>
      <c r="V45"/>
    </row>
    <row r="46" spans="1:22" ht="15" thickBot="1" x14ac:dyDescent="0.35">
      <c r="A46" s="6"/>
      <c r="B46" s="6"/>
      <c r="C46" s="6"/>
      <c r="D46" s="6"/>
      <c r="E46" s="6"/>
      <c r="F46" s="6"/>
      <c r="G46" s="6"/>
      <c r="H46" s="6"/>
      <c r="I46" s="6"/>
      <c r="J46" s="133" t="s">
        <v>80</v>
      </c>
      <c r="K46" s="134" t="s">
        <v>83</v>
      </c>
      <c r="L46" s="84">
        <f>M46/T1</f>
        <v>1.1937306360488427</v>
      </c>
      <c r="M46" s="136">
        <v>6550</v>
      </c>
      <c r="N46" s="137">
        <v>111</v>
      </c>
      <c r="O46" s="118">
        <f>M46*N46</f>
        <v>727050</v>
      </c>
      <c r="P46" s="67"/>
      <c r="Q46" s="124"/>
      <c r="R46" s="2"/>
      <c r="V46"/>
    </row>
    <row r="47" spans="1:22" ht="18.75" thickBot="1" x14ac:dyDescent="0.25">
      <c r="A47" s="125"/>
      <c r="B47" s="125"/>
      <c r="C47" s="125"/>
      <c r="D47" s="125"/>
      <c r="E47" s="125"/>
      <c r="F47" s="126"/>
      <c r="G47" s="126"/>
      <c r="H47" s="126"/>
      <c r="I47" s="126"/>
      <c r="J47" s="126"/>
      <c r="K47" s="126"/>
      <c r="L47" s="126"/>
      <c r="M47" s="126"/>
      <c r="N47" s="126"/>
      <c r="O47" s="126"/>
      <c r="P47" s="126"/>
      <c r="Q47" s="126"/>
      <c r="R47" s="32"/>
      <c r="S47" s="72"/>
      <c r="T47" s="72"/>
      <c r="U47" s="72"/>
    </row>
    <row r="48" spans="1:22" ht="23.25" customHeight="1" thickBot="1" x14ac:dyDescent="0.25">
      <c r="A48" s="166" t="s">
        <v>56</v>
      </c>
      <c r="B48" s="167"/>
      <c r="C48" s="167"/>
      <c r="D48" s="167"/>
      <c r="E48" s="167"/>
      <c r="F48" s="167"/>
      <c r="G48" s="167"/>
      <c r="H48" s="167"/>
      <c r="I48" s="167"/>
      <c r="J48" s="167"/>
      <c r="K48" s="167"/>
      <c r="L48" s="167"/>
      <c r="M48" s="167"/>
      <c r="N48" s="167"/>
      <c r="O48" s="167"/>
      <c r="P48" s="167"/>
      <c r="Q48" s="167"/>
      <c r="R48" s="168"/>
      <c r="S48" s="72"/>
      <c r="T48" s="72"/>
      <c r="U48" s="72"/>
    </row>
    <row r="49" spans="1:22" ht="9.75" customHeight="1" thickBot="1" x14ac:dyDescent="0.25">
      <c r="A49" s="35" t="s">
        <v>22</v>
      </c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32"/>
      <c r="S49" s="72"/>
      <c r="T49" s="72"/>
      <c r="U49" s="72"/>
    </row>
    <row r="50" spans="1:22" ht="15" x14ac:dyDescent="0.25">
      <c r="A50" s="270" t="s">
        <v>23</v>
      </c>
      <c r="B50" s="271"/>
      <c r="C50" s="274" t="s">
        <v>92</v>
      </c>
      <c r="D50" s="251"/>
      <c r="E50" s="251"/>
      <c r="F50" s="251" t="s">
        <v>93</v>
      </c>
      <c r="G50" s="251"/>
      <c r="H50" s="251"/>
      <c r="I50" s="251"/>
      <c r="J50" s="251"/>
      <c r="K50" s="252"/>
      <c r="L50" s="101"/>
      <c r="M50" s="274" t="s">
        <v>94</v>
      </c>
      <c r="N50" s="251"/>
      <c r="O50" s="251"/>
      <c r="P50" s="251" t="s">
        <v>95</v>
      </c>
      <c r="Q50" s="251"/>
      <c r="R50" s="252"/>
      <c r="S50" s="72"/>
      <c r="T50" s="72"/>
      <c r="U50" s="72"/>
    </row>
    <row r="51" spans="1:22" x14ac:dyDescent="0.2">
      <c r="A51" s="272"/>
      <c r="B51" s="273"/>
      <c r="C51" s="170" t="s">
        <v>0</v>
      </c>
      <c r="D51" s="165" t="s">
        <v>11</v>
      </c>
      <c r="E51" s="165" t="s">
        <v>21</v>
      </c>
      <c r="F51" s="276" t="s">
        <v>0</v>
      </c>
      <c r="G51" s="276"/>
      <c r="H51" s="255" t="s">
        <v>11</v>
      </c>
      <c r="I51" s="255"/>
      <c r="J51" s="255" t="s">
        <v>21</v>
      </c>
      <c r="K51" s="275"/>
      <c r="L51" s="82"/>
      <c r="M51" s="170" t="s">
        <v>0</v>
      </c>
      <c r="N51" s="165" t="s">
        <v>11</v>
      </c>
      <c r="O51" s="165" t="s">
        <v>21</v>
      </c>
      <c r="P51" s="164" t="s">
        <v>0</v>
      </c>
      <c r="Q51" s="165" t="s">
        <v>11</v>
      </c>
      <c r="R51" s="171" t="s">
        <v>21</v>
      </c>
      <c r="S51" s="72"/>
      <c r="T51" s="72"/>
      <c r="U51" s="72"/>
    </row>
    <row r="52" spans="1:22" ht="15" x14ac:dyDescent="0.3">
      <c r="A52" s="221" t="s">
        <v>16</v>
      </c>
      <c r="B52" s="222"/>
      <c r="C52" s="177">
        <f>SUM(D6:D12)</f>
        <v>888</v>
      </c>
      <c r="D52" s="23">
        <v>937.5</v>
      </c>
      <c r="E52" s="9">
        <f>D52-C52</f>
        <v>49.5</v>
      </c>
      <c r="F52" s="250">
        <f>SUM(D13:D19)</f>
        <v>780</v>
      </c>
      <c r="G52" s="250"/>
      <c r="H52" s="249">
        <v>937.5</v>
      </c>
      <c r="I52" s="249"/>
      <c r="J52" s="253">
        <f>H52-F52</f>
        <v>157.5</v>
      </c>
      <c r="K52" s="254"/>
      <c r="L52" s="32"/>
      <c r="M52" s="172">
        <f>SUM(D20:D26)</f>
        <v>716</v>
      </c>
      <c r="N52" s="23">
        <v>937.5</v>
      </c>
      <c r="O52" s="9">
        <f>N52-M52</f>
        <v>221.5</v>
      </c>
      <c r="P52" s="169">
        <f>SUM(D27:D33)</f>
        <v>679</v>
      </c>
      <c r="Q52" s="23">
        <v>937.5</v>
      </c>
      <c r="R52" s="173">
        <f>Q52-P52</f>
        <v>258.5</v>
      </c>
      <c r="S52" s="72"/>
      <c r="T52" s="72"/>
      <c r="U52" s="72"/>
    </row>
    <row r="53" spans="1:22" ht="15" x14ac:dyDescent="0.3">
      <c r="A53" s="221" t="s">
        <v>3</v>
      </c>
      <c r="B53" s="222"/>
      <c r="C53" s="178">
        <f>C54/C52</f>
        <v>105</v>
      </c>
      <c r="D53" s="8">
        <f>D54/D52</f>
        <v>108.99946666666666</v>
      </c>
      <c r="E53" s="10">
        <f>E54/E52</f>
        <v>180.74747474747474</v>
      </c>
      <c r="F53" s="220">
        <f>F54/F52</f>
        <v>105</v>
      </c>
      <c r="G53" s="220"/>
      <c r="H53" s="248">
        <f>H54/H52</f>
        <v>108.99946666666666</v>
      </c>
      <c r="I53" s="248"/>
      <c r="J53" s="225">
        <f>J54/J52</f>
        <v>128.80634920634921</v>
      </c>
      <c r="K53" s="226"/>
      <c r="L53" s="32"/>
      <c r="M53" s="95">
        <f t="shared" ref="M53:R53" si="5">M54/M52</f>
        <v>105</v>
      </c>
      <c r="N53" s="7">
        <f t="shared" si="5"/>
        <v>109</v>
      </c>
      <c r="O53" s="10">
        <f t="shared" si="5"/>
        <v>121.93002257336343</v>
      </c>
      <c r="P53" s="98">
        <f t="shared" si="5"/>
        <v>105</v>
      </c>
      <c r="Q53" s="8">
        <f t="shared" si="5"/>
        <v>109</v>
      </c>
      <c r="R53" s="174">
        <f t="shared" si="5"/>
        <v>119.50676982591877</v>
      </c>
      <c r="S53" s="72"/>
      <c r="T53" s="72"/>
      <c r="U53" s="72"/>
    </row>
    <row r="54" spans="1:22" ht="15" x14ac:dyDescent="0.3">
      <c r="A54" s="221" t="s">
        <v>4</v>
      </c>
      <c r="B54" s="222"/>
      <c r="C54" s="179">
        <f>SUM(F6:F12)</f>
        <v>93240</v>
      </c>
      <c r="D54" s="24">
        <v>102187</v>
      </c>
      <c r="E54" s="11">
        <f>D54-C54</f>
        <v>8947</v>
      </c>
      <c r="F54" s="219">
        <f>SUM(F13:F19)</f>
        <v>81900</v>
      </c>
      <c r="G54" s="219"/>
      <c r="H54" s="228">
        <v>102187</v>
      </c>
      <c r="I54" s="228"/>
      <c r="J54" s="223">
        <f>H54-F54</f>
        <v>20287</v>
      </c>
      <c r="K54" s="224"/>
      <c r="L54" s="32"/>
      <c r="M54" s="96">
        <f>SUM(F20:F26)</f>
        <v>75180</v>
      </c>
      <c r="N54" s="24">
        <v>102187.5</v>
      </c>
      <c r="O54" s="11">
        <f>N54-M54</f>
        <v>27007.5</v>
      </c>
      <c r="P54" s="99">
        <f>SUM(F27:F33)</f>
        <v>71295</v>
      </c>
      <c r="Q54" s="24">
        <v>102187.5</v>
      </c>
      <c r="R54" s="175">
        <f>Q54-P54</f>
        <v>30892.5</v>
      </c>
      <c r="S54" s="72"/>
      <c r="T54" s="72"/>
      <c r="U54" s="72"/>
    </row>
    <row r="55" spans="1:22" ht="15.75" thickBot="1" x14ac:dyDescent="0.35">
      <c r="A55" s="216" t="s">
        <v>17</v>
      </c>
      <c r="B55" s="217"/>
      <c r="C55" s="180">
        <f>C52/(T1/4)</f>
        <v>0.647348277747403</v>
      </c>
      <c r="D55" s="50">
        <f>D52/(T1/4)</f>
        <v>0.68343357025697105</v>
      </c>
      <c r="E55" s="51">
        <f>E52/(T1/4)</f>
        <v>3.6085292509568073E-2</v>
      </c>
      <c r="F55" s="218">
        <f>F52/(T1/4)</f>
        <v>0.5686167304537999</v>
      </c>
      <c r="G55" s="218"/>
      <c r="H55" s="227">
        <f>H52/(T1/4)</f>
        <v>0.68343357025697105</v>
      </c>
      <c r="I55" s="227"/>
      <c r="J55" s="229">
        <f>J52/(T1/4)</f>
        <v>0.11481683980317113</v>
      </c>
      <c r="K55" s="230"/>
      <c r="L55" s="32"/>
      <c r="M55" s="97">
        <f>M52/(T1/4)</f>
        <v>0.52196099872425739</v>
      </c>
      <c r="N55" s="50">
        <f>N52/(T1/4)</f>
        <v>0.68343357025697105</v>
      </c>
      <c r="O55" s="51">
        <f>O52/(T1/4)</f>
        <v>0.16147257153271369</v>
      </c>
      <c r="P55" s="100">
        <f>P52/(T1/4)</f>
        <v>0.49498815381811556</v>
      </c>
      <c r="Q55" s="50">
        <f>Q52/(T1/4)</f>
        <v>0.68343357025697105</v>
      </c>
      <c r="R55" s="176">
        <f>R52/(T1/4)</f>
        <v>0.18844541643885548</v>
      </c>
      <c r="S55" s="72"/>
      <c r="T55" s="72"/>
      <c r="U55" s="72"/>
    </row>
    <row r="56" spans="1:22" ht="12.75" customHeight="1" x14ac:dyDescent="0.2">
      <c r="A56" s="72"/>
      <c r="B56" s="72"/>
      <c r="C56" s="72"/>
      <c r="D56" s="72"/>
      <c r="E56" s="72"/>
      <c r="F56" s="72"/>
      <c r="G56" s="72"/>
      <c r="H56" s="72"/>
      <c r="I56" s="72"/>
      <c r="J56" s="72"/>
      <c r="K56" s="72"/>
      <c r="L56" s="72"/>
      <c r="M56" s="72"/>
      <c r="N56" s="72"/>
      <c r="O56" s="72"/>
      <c r="P56" s="72"/>
      <c r="Q56" s="72"/>
      <c r="R56" s="72"/>
      <c r="S56" s="72"/>
      <c r="T56" s="72"/>
      <c r="U56" s="72"/>
    </row>
    <row r="57" spans="1:22" ht="12.75" customHeight="1" x14ac:dyDescent="0.2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72"/>
      <c r="S57" s="72"/>
      <c r="T57" s="72"/>
      <c r="U57" s="72"/>
    </row>
    <row r="58" spans="1:22" s="71" customFormat="1" ht="12.75" customHeight="1" x14ac:dyDescent="0.2">
      <c r="A58" s="72"/>
      <c r="B58" s="72"/>
      <c r="C58" s="72"/>
      <c r="D58" s="72"/>
      <c r="E58" s="72"/>
      <c r="F58" s="72"/>
      <c r="G58" s="72"/>
      <c r="H58" s="72"/>
      <c r="I58" s="72"/>
      <c r="J58" s="72"/>
      <c r="K58" s="72"/>
      <c r="L58" s="72"/>
      <c r="M58" s="72"/>
      <c r="N58" s="72"/>
      <c r="O58" s="72"/>
      <c r="P58" s="72"/>
      <c r="Q58" s="72"/>
      <c r="R58" s="72"/>
      <c r="S58" s="72"/>
      <c r="T58" s="72"/>
      <c r="U58" s="72"/>
      <c r="V58" s="72"/>
    </row>
    <row r="59" spans="1:22" s="71" customFormat="1" ht="12.75" customHeight="1" x14ac:dyDescent="0.2">
      <c r="A59" s="72"/>
      <c r="B59" s="72"/>
      <c r="C59" s="72"/>
      <c r="D59" s="72"/>
      <c r="E59" s="72"/>
      <c r="F59" s="72"/>
      <c r="G59" s="72"/>
      <c r="H59" s="72"/>
      <c r="I59" s="72"/>
      <c r="J59" s="72"/>
      <c r="K59" s="72"/>
      <c r="L59" s="72"/>
      <c r="M59" s="72"/>
      <c r="N59" s="72"/>
      <c r="O59" s="72"/>
      <c r="P59" s="72"/>
      <c r="Q59" s="72"/>
      <c r="R59" s="72"/>
      <c r="S59" s="72"/>
      <c r="T59" s="72"/>
      <c r="U59" s="72"/>
      <c r="V59" s="72"/>
    </row>
    <row r="60" spans="1:22" s="72" customFormat="1" ht="12.75" customHeight="1" x14ac:dyDescent="0.2"/>
    <row r="61" spans="1:22" s="72" customFormat="1" ht="12.75" customHeight="1" x14ac:dyDescent="0.2"/>
    <row r="62" spans="1:22" s="72" customFormat="1" ht="12.75" customHeight="1" x14ac:dyDescent="0.2"/>
    <row r="63" spans="1:22" x14ac:dyDescent="0.2">
      <c r="A63" t="s">
        <v>52</v>
      </c>
      <c r="T63" s="2"/>
      <c r="U63" s="2"/>
    </row>
    <row r="64" spans="1:22" x14ac:dyDescent="0.2">
      <c r="T64" s="2"/>
      <c r="U64" s="2"/>
    </row>
    <row r="65" spans="20:21" x14ac:dyDescent="0.2">
      <c r="T65" s="2"/>
      <c r="U65" s="2"/>
    </row>
    <row r="66" spans="20:21" x14ac:dyDescent="0.2">
      <c r="T66" s="2"/>
      <c r="U66" s="2"/>
    </row>
  </sheetData>
  <sheetProtection selectLockedCells="1"/>
  <mergeCells count="77">
    <mergeCell ref="D45:E45"/>
    <mergeCell ref="C50:E50"/>
    <mergeCell ref="P50:R50"/>
    <mergeCell ref="A52:B52"/>
    <mergeCell ref="A19:B19"/>
    <mergeCell ref="A29:B29"/>
    <mergeCell ref="A30:B30"/>
    <mergeCell ref="A31:B31"/>
    <mergeCell ref="A39:E39"/>
    <mergeCell ref="A36:B36"/>
    <mergeCell ref="A40:B40"/>
    <mergeCell ref="D44:E44"/>
    <mergeCell ref="A50:B51"/>
    <mergeCell ref="A42:B42"/>
    <mergeCell ref="A43:B43"/>
    <mergeCell ref="M50:O50"/>
    <mergeCell ref="J51:K51"/>
    <mergeCell ref="F51:G51"/>
    <mergeCell ref="A18:B18"/>
    <mergeCell ref="A35:B35"/>
    <mergeCell ref="A25:B25"/>
    <mergeCell ref="A32:B32"/>
    <mergeCell ref="A22:B22"/>
    <mergeCell ref="A20:B20"/>
    <mergeCell ref="A33:B33"/>
    <mergeCell ref="A34:B34"/>
    <mergeCell ref="A24:B24"/>
    <mergeCell ref="A23:B23"/>
    <mergeCell ref="A16:B16"/>
    <mergeCell ref="A17:B17"/>
    <mergeCell ref="A7:B7"/>
    <mergeCell ref="A8:B8"/>
    <mergeCell ref="A9:B9"/>
    <mergeCell ref="A10:B10"/>
    <mergeCell ref="A13:B13"/>
    <mergeCell ref="A14:B14"/>
    <mergeCell ref="A15:B15"/>
    <mergeCell ref="A6:B6"/>
    <mergeCell ref="A11:B11"/>
    <mergeCell ref="A12:B12"/>
    <mergeCell ref="H52:I52"/>
    <mergeCell ref="F52:G52"/>
    <mergeCell ref="F50:K50"/>
    <mergeCell ref="J52:K52"/>
    <mergeCell ref="H51:I51"/>
    <mergeCell ref="R2:U2"/>
    <mergeCell ref="A44:B44"/>
    <mergeCell ref="A45:B45"/>
    <mergeCell ref="D43:E43"/>
    <mergeCell ref="D42:E42"/>
    <mergeCell ref="J29:K29"/>
    <mergeCell ref="D41:E41"/>
    <mergeCell ref="D40:E40"/>
    <mergeCell ref="A41:B41"/>
    <mergeCell ref="J30:K30"/>
    <mergeCell ref="A1:Q4"/>
    <mergeCell ref="A28:B28"/>
    <mergeCell ref="A26:B26"/>
    <mergeCell ref="A27:B27"/>
    <mergeCell ref="A21:B21"/>
    <mergeCell ref="A5:B5"/>
    <mergeCell ref="J5:K5"/>
    <mergeCell ref="J28:K28"/>
    <mergeCell ref="J31:K31"/>
    <mergeCell ref="J32:K32"/>
    <mergeCell ref="A55:B55"/>
    <mergeCell ref="F55:G55"/>
    <mergeCell ref="F54:G54"/>
    <mergeCell ref="F53:G53"/>
    <mergeCell ref="A54:B54"/>
    <mergeCell ref="J54:K54"/>
    <mergeCell ref="J53:K53"/>
    <mergeCell ref="H55:I55"/>
    <mergeCell ref="H54:I54"/>
    <mergeCell ref="A53:B53"/>
    <mergeCell ref="J55:K55"/>
    <mergeCell ref="H53:I53"/>
  </mergeCells>
  <phoneticPr fontId="6" type="noConversion"/>
  <conditionalFormatting sqref="C52">
    <cfRule type="cellIs" dxfId="6" priority="1" stopIfTrue="1" operator="lessThan">
      <formula>$D$52</formula>
    </cfRule>
  </conditionalFormatting>
  <conditionalFormatting sqref="C53">
    <cfRule type="cellIs" dxfId="5" priority="2" stopIfTrue="1" operator="lessThan">
      <formula>$D$53</formula>
    </cfRule>
    <cfRule type="cellIs" dxfId="4" priority="3" stopIfTrue="1" operator="greaterThanOrEqual">
      <formula>$D$53</formula>
    </cfRule>
  </conditionalFormatting>
  <conditionalFormatting sqref="C54">
    <cfRule type="cellIs" dxfId="3" priority="4" stopIfTrue="1" operator="lessThan">
      <formula>$D$54</formula>
    </cfRule>
    <cfRule type="cellIs" dxfId="2" priority="5" stopIfTrue="1" operator="greaterThanOrEqual">
      <formula>$D$54</formula>
    </cfRule>
  </conditionalFormatting>
  <conditionalFormatting sqref="C55">
    <cfRule type="cellIs" dxfId="1" priority="6" stopIfTrue="1" operator="lessThan">
      <formula>$D$54</formula>
    </cfRule>
    <cfRule type="cellIs" dxfId="0" priority="7" stopIfTrue="1" operator="greaterThanOrEqual">
      <formula>$D$55</formula>
    </cfRule>
  </conditionalFormatting>
  <pageMargins left="0.17" right="0.23" top="0.26" bottom="0.28000000000000003" header="0.17" footer="0.16"/>
  <pageSetup scale="63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 enableFormatConditionsCalculation="0">
    <tabColor theme="4" tint="-0.499984740745262"/>
  </sheetPr>
  <dimension ref="A1:F226"/>
  <sheetViews>
    <sheetView topLeftCell="A199" zoomScaleNormal="100" workbookViewId="0">
      <selection activeCell="C141" sqref="C141"/>
    </sheetView>
  </sheetViews>
  <sheetFormatPr defaultRowHeight="12.75" x14ac:dyDescent="0.2"/>
  <cols>
    <col min="1" max="1" width="10" style="2" bestFit="1" customWidth="1"/>
    <col min="2" max="2" width="17.5703125" style="2" bestFit="1" customWidth="1"/>
    <col min="3" max="3" width="21.7109375" style="36" bestFit="1" customWidth="1"/>
    <col min="4" max="4" width="9.5703125" bestFit="1" customWidth="1"/>
    <col min="5" max="5" width="4" bestFit="1" customWidth="1"/>
    <col min="6" max="6" width="7.5703125" bestFit="1" customWidth="1"/>
    <col min="7" max="8" width="4.28515625" customWidth="1"/>
  </cols>
  <sheetData>
    <row r="1" spans="1:5" x14ac:dyDescent="0.2">
      <c r="A1" s="279" t="s">
        <v>84</v>
      </c>
      <c r="B1" s="279"/>
      <c r="C1" s="279"/>
      <c r="D1" s="71"/>
      <c r="E1" s="71"/>
    </row>
    <row r="2" spans="1:5" x14ac:dyDescent="0.2">
      <c r="A2" s="145" t="s">
        <v>29</v>
      </c>
      <c r="B2" s="145" t="s">
        <v>30</v>
      </c>
      <c r="C2" s="146" t="s">
        <v>10</v>
      </c>
      <c r="D2" s="115">
        <v>0.1</v>
      </c>
      <c r="E2" s="71"/>
    </row>
    <row r="3" spans="1:5" x14ac:dyDescent="0.2">
      <c r="A3" s="144">
        <v>40725</v>
      </c>
      <c r="B3" s="79">
        <v>133</v>
      </c>
      <c r="C3" s="80">
        <v>13965</v>
      </c>
      <c r="D3" s="91">
        <f>C3*E3+C3</f>
        <v>15361.5</v>
      </c>
      <c r="E3" s="71">
        <v>0.1</v>
      </c>
    </row>
    <row r="4" spans="1:5" x14ac:dyDescent="0.2">
      <c r="A4" s="144">
        <v>40726</v>
      </c>
      <c r="B4" s="79">
        <v>130</v>
      </c>
      <c r="C4" s="80">
        <v>13650</v>
      </c>
      <c r="D4" s="91">
        <f t="shared" ref="D4:D67" si="0">C4*E4+C4</f>
        <v>15015</v>
      </c>
      <c r="E4" s="71">
        <v>0.1</v>
      </c>
    </row>
    <row r="5" spans="1:5" x14ac:dyDescent="0.2">
      <c r="A5" s="144">
        <v>40727</v>
      </c>
      <c r="B5" s="79">
        <v>130</v>
      </c>
      <c r="C5" s="80">
        <v>13650</v>
      </c>
      <c r="D5" s="91">
        <f t="shared" si="0"/>
        <v>15015</v>
      </c>
      <c r="E5" s="71">
        <v>0.1</v>
      </c>
    </row>
    <row r="6" spans="1:5" x14ac:dyDescent="0.2">
      <c r="A6" s="144">
        <v>40728</v>
      </c>
      <c r="B6" s="79">
        <v>125</v>
      </c>
      <c r="C6" s="80">
        <v>13125</v>
      </c>
      <c r="D6" s="91">
        <f t="shared" si="0"/>
        <v>14437.5</v>
      </c>
      <c r="E6" s="71">
        <v>0.1</v>
      </c>
    </row>
    <row r="7" spans="1:5" x14ac:dyDescent="0.2">
      <c r="A7" s="144">
        <v>40729</v>
      </c>
      <c r="B7" s="79">
        <v>125</v>
      </c>
      <c r="C7" s="80">
        <v>13125</v>
      </c>
      <c r="D7" s="91">
        <f t="shared" si="0"/>
        <v>14437.5</v>
      </c>
      <c r="E7" s="71">
        <v>0.1</v>
      </c>
    </row>
    <row r="8" spans="1:5" x14ac:dyDescent="0.2">
      <c r="A8" s="144">
        <v>40730</v>
      </c>
      <c r="B8" s="79">
        <v>123</v>
      </c>
      <c r="C8" s="80">
        <v>12915</v>
      </c>
      <c r="D8" s="91">
        <f t="shared" si="0"/>
        <v>14206.5</v>
      </c>
      <c r="E8" s="71">
        <v>0.1</v>
      </c>
    </row>
    <row r="9" spans="1:5" x14ac:dyDescent="0.2">
      <c r="A9" s="144">
        <v>40731</v>
      </c>
      <c r="B9" s="79">
        <v>122</v>
      </c>
      <c r="C9" s="80">
        <v>12810</v>
      </c>
      <c r="D9" s="91">
        <f t="shared" si="0"/>
        <v>14091</v>
      </c>
      <c r="E9" s="71">
        <v>0.1</v>
      </c>
    </row>
    <row r="10" spans="1:5" x14ac:dyDescent="0.2">
      <c r="A10" s="144">
        <v>40732</v>
      </c>
      <c r="B10" s="79">
        <v>120</v>
      </c>
      <c r="C10" s="80">
        <v>12600</v>
      </c>
      <c r="D10" s="91">
        <f t="shared" si="0"/>
        <v>13860</v>
      </c>
      <c r="E10" s="71">
        <v>0.1</v>
      </c>
    </row>
    <row r="11" spans="1:5" x14ac:dyDescent="0.2">
      <c r="A11" s="144">
        <v>40733</v>
      </c>
      <c r="B11" s="79">
        <v>115</v>
      </c>
      <c r="C11" s="80">
        <v>12075</v>
      </c>
      <c r="D11" s="91">
        <f t="shared" si="0"/>
        <v>13282.5</v>
      </c>
      <c r="E11" s="71">
        <v>0.1</v>
      </c>
    </row>
    <row r="12" spans="1:5" x14ac:dyDescent="0.2">
      <c r="A12" s="144">
        <v>40734</v>
      </c>
      <c r="B12" s="79">
        <v>113</v>
      </c>
      <c r="C12" s="80">
        <v>11865</v>
      </c>
      <c r="D12" s="91">
        <f t="shared" si="0"/>
        <v>13051.5</v>
      </c>
      <c r="E12" s="71">
        <v>0.1</v>
      </c>
    </row>
    <row r="13" spans="1:5" x14ac:dyDescent="0.2">
      <c r="A13" s="144">
        <v>40735</v>
      </c>
      <c r="B13" s="79">
        <v>110</v>
      </c>
      <c r="C13" s="80">
        <v>11550</v>
      </c>
      <c r="D13" s="91">
        <f t="shared" si="0"/>
        <v>12705</v>
      </c>
      <c r="E13" s="71">
        <v>0.1</v>
      </c>
    </row>
    <row r="14" spans="1:5" x14ac:dyDescent="0.2">
      <c r="A14" s="144">
        <v>40736</v>
      </c>
      <c r="B14" s="79">
        <v>110</v>
      </c>
      <c r="C14" s="80">
        <v>11550</v>
      </c>
      <c r="D14" s="91">
        <f t="shared" si="0"/>
        <v>12705</v>
      </c>
      <c r="E14" s="71">
        <v>0.1</v>
      </c>
    </row>
    <row r="15" spans="1:5" x14ac:dyDescent="0.2">
      <c r="A15" s="144">
        <v>40737</v>
      </c>
      <c r="B15" s="79">
        <v>107</v>
      </c>
      <c r="C15" s="80">
        <v>11235</v>
      </c>
      <c r="D15" s="91">
        <f t="shared" si="0"/>
        <v>12358.5</v>
      </c>
      <c r="E15" s="71">
        <v>0.1</v>
      </c>
    </row>
    <row r="16" spans="1:5" x14ac:dyDescent="0.2">
      <c r="A16" s="144">
        <v>40738</v>
      </c>
      <c r="B16" s="79">
        <v>105</v>
      </c>
      <c r="C16" s="80">
        <v>11025</v>
      </c>
      <c r="D16" s="91">
        <f t="shared" si="0"/>
        <v>12127.5</v>
      </c>
      <c r="E16" s="71">
        <v>0.1</v>
      </c>
    </row>
    <row r="17" spans="1:5" x14ac:dyDescent="0.2">
      <c r="A17" s="144">
        <v>40739</v>
      </c>
      <c r="B17" s="79">
        <v>105</v>
      </c>
      <c r="C17" s="80">
        <v>11025</v>
      </c>
      <c r="D17" s="91">
        <f t="shared" si="0"/>
        <v>12127.5</v>
      </c>
      <c r="E17" s="71">
        <v>0.1</v>
      </c>
    </row>
    <row r="18" spans="1:5" x14ac:dyDescent="0.2">
      <c r="A18" s="144">
        <v>40740</v>
      </c>
      <c r="B18" s="79">
        <v>103</v>
      </c>
      <c r="C18" s="80">
        <v>10815</v>
      </c>
      <c r="D18" s="91">
        <f t="shared" si="0"/>
        <v>11896.5</v>
      </c>
      <c r="E18" s="71">
        <v>0.1</v>
      </c>
    </row>
    <row r="19" spans="1:5" x14ac:dyDescent="0.2">
      <c r="A19" s="144">
        <v>40741</v>
      </c>
      <c r="B19" s="79">
        <v>102</v>
      </c>
      <c r="C19" s="80">
        <v>10710</v>
      </c>
      <c r="D19" s="91">
        <f t="shared" si="0"/>
        <v>11781</v>
      </c>
      <c r="E19" s="71">
        <v>0.1</v>
      </c>
    </row>
    <row r="20" spans="1:5" x14ac:dyDescent="0.2">
      <c r="A20" s="144">
        <v>40742</v>
      </c>
      <c r="B20" s="79">
        <v>102</v>
      </c>
      <c r="C20" s="80">
        <v>10710</v>
      </c>
      <c r="D20" s="91">
        <f t="shared" si="0"/>
        <v>11781</v>
      </c>
      <c r="E20" s="71">
        <v>0.1</v>
      </c>
    </row>
    <row r="21" spans="1:5" x14ac:dyDescent="0.2">
      <c r="A21" s="144">
        <v>40743</v>
      </c>
      <c r="B21" s="79">
        <v>102</v>
      </c>
      <c r="C21" s="80">
        <v>10710</v>
      </c>
      <c r="D21" s="91">
        <f t="shared" si="0"/>
        <v>11781</v>
      </c>
      <c r="E21" s="71">
        <v>0.1</v>
      </c>
    </row>
    <row r="22" spans="1:5" x14ac:dyDescent="0.2">
      <c r="A22" s="144">
        <v>40744</v>
      </c>
      <c r="B22" s="79">
        <v>102</v>
      </c>
      <c r="C22" s="80">
        <v>10710</v>
      </c>
      <c r="D22" s="91">
        <f t="shared" si="0"/>
        <v>11781</v>
      </c>
      <c r="E22" s="71">
        <v>0.1</v>
      </c>
    </row>
    <row r="23" spans="1:5" x14ac:dyDescent="0.2">
      <c r="A23" s="144">
        <v>40745</v>
      </c>
      <c r="B23" s="79">
        <v>100</v>
      </c>
      <c r="C23" s="80">
        <v>10500</v>
      </c>
      <c r="D23" s="91">
        <f t="shared" si="0"/>
        <v>11550</v>
      </c>
      <c r="E23" s="71">
        <v>0.1</v>
      </c>
    </row>
    <row r="24" spans="1:5" x14ac:dyDescent="0.2">
      <c r="A24" s="144">
        <v>40746</v>
      </c>
      <c r="B24" s="79">
        <v>100</v>
      </c>
      <c r="C24" s="80">
        <v>10500</v>
      </c>
      <c r="D24" s="91">
        <f t="shared" si="0"/>
        <v>11550</v>
      </c>
      <c r="E24" s="71">
        <v>0.1</v>
      </c>
    </row>
    <row r="25" spans="1:5" x14ac:dyDescent="0.2">
      <c r="A25" s="144">
        <v>40747</v>
      </c>
      <c r="B25" s="79">
        <v>100</v>
      </c>
      <c r="C25" s="80">
        <v>10500</v>
      </c>
      <c r="D25" s="91">
        <f t="shared" si="0"/>
        <v>11550</v>
      </c>
      <c r="E25" s="71">
        <v>0.1</v>
      </c>
    </row>
    <row r="26" spans="1:5" x14ac:dyDescent="0.2">
      <c r="A26" s="144">
        <v>40748</v>
      </c>
      <c r="B26" s="79">
        <v>99</v>
      </c>
      <c r="C26" s="80">
        <v>10395</v>
      </c>
      <c r="D26" s="91">
        <f t="shared" si="0"/>
        <v>11434.5</v>
      </c>
      <c r="E26" s="71">
        <v>0.1</v>
      </c>
    </row>
    <row r="27" spans="1:5" x14ac:dyDescent="0.2">
      <c r="A27" s="144">
        <v>40749</v>
      </c>
      <c r="B27" s="79">
        <v>98</v>
      </c>
      <c r="C27" s="80">
        <v>10290</v>
      </c>
      <c r="D27" s="91">
        <f t="shared" si="0"/>
        <v>11319</v>
      </c>
      <c r="E27" s="71">
        <v>0.1</v>
      </c>
    </row>
    <row r="28" spans="1:5" x14ac:dyDescent="0.2">
      <c r="A28" s="144">
        <v>40750</v>
      </c>
      <c r="B28" s="85">
        <v>97</v>
      </c>
      <c r="C28" s="80">
        <v>10185</v>
      </c>
      <c r="D28" s="91">
        <f t="shared" si="0"/>
        <v>11203.5</v>
      </c>
      <c r="E28" s="71">
        <v>0.1</v>
      </c>
    </row>
    <row r="29" spans="1:5" x14ac:dyDescent="0.2">
      <c r="A29" s="144">
        <v>40751</v>
      </c>
      <c r="B29" s="79">
        <v>95</v>
      </c>
      <c r="C29" s="80">
        <v>9975</v>
      </c>
      <c r="D29" s="91">
        <f t="shared" si="0"/>
        <v>10972.5</v>
      </c>
      <c r="E29" s="71">
        <v>0.1</v>
      </c>
    </row>
    <row r="30" spans="1:5" x14ac:dyDescent="0.2">
      <c r="A30" s="144">
        <v>40752</v>
      </c>
      <c r="B30" s="79">
        <v>90</v>
      </c>
      <c r="C30" s="80">
        <v>9450</v>
      </c>
      <c r="D30" s="91">
        <f t="shared" si="0"/>
        <v>10395</v>
      </c>
      <c r="E30" s="71">
        <v>0.1</v>
      </c>
    </row>
    <row r="31" spans="1:5" x14ac:dyDescent="0.2">
      <c r="A31" s="144">
        <v>40753</v>
      </c>
      <c r="B31" s="79">
        <v>89</v>
      </c>
      <c r="C31" s="80">
        <v>9345</v>
      </c>
      <c r="D31" s="91">
        <f t="shared" si="0"/>
        <v>10279.5</v>
      </c>
      <c r="E31" s="71">
        <v>0.1</v>
      </c>
    </row>
    <row r="32" spans="1:5" x14ac:dyDescent="0.2">
      <c r="A32" s="144">
        <v>40754</v>
      </c>
      <c r="B32" s="79">
        <v>85</v>
      </c>
      <c r="C32" s="80">
        <v>8925</v>
      </c>
      <c r="D32" s="91">
        <f t="shared" si="0"/>
        <v>9817.5</v>
      </c>
      <c r="E32" s="71">
        <v>0.1</v>
      </c>
    </row>
    <row r="33" spans="1:6" x14ac:dyDescent="0.2">
      <c r="A33" s="144">
        <v>40755</v>
      </c>
      <c r="B33" s="92">
        <v>83</v>
      </c>
      <c r="C33" s="80">
        <v>8715</v>
      </c>
      <c r="D33" s="91">
        <f t="shared" si="0"/>
        <v>9586.5</v>
      </c>
      <c r="E33" s="71">
        <v>0.1</v>
      </c>
    </row>
    <row r="34" spans="1:6" x14ac:dyDescent="0.2">
      <c r="A34" s="144">
        <v>40756</v>
      </c>
      <c r="B34" s="92">
        <v>80</v>
      </c>
      <c r="C34" s="80">
        <v>8400</v>
      </c>
      <c r="D34" s="91">
        <f t="shared" si="0"/>
        <v>9240</v>
      </c>
      <c r="E34" s="71">
        <v>0.1</v>
      </c>
    </row>
    <row r="35" spans="1:6" x14ac:dyDescent="0.2">
      <c r="A35" s="144">
        <v>40757</v>
      </c>
      <c r="B35" s="92">
        <v>80</v>
      </c>
      <c r="C35" s="80">
        <v>8400</v>
      </c>
      <c r="D35" s="91">
        <f t="shared" si="0"/>
        <v>9240</v>
      </c>
      <c r="E35" s="71">
        <v>0.1</v>
      </c>
      <c r="F35" s="2"/>
    </row>
    <row r="36" spans="1:6" x14ac:dyDescent="0.2">
      <c r="A36" s="144">
        <v>40758</v>
      </c>
      <c r="B36" s="92">
        <v>80</v>
      </c>
      <c r="C36" s="80">
        <v>8400</v>
      </c>
      <c r="D36" s="91">
        <f t="shared" si="0"/>
        <v>9240</v>
      </c>
      <c r="E36" s="71">
        <v>0.1</v>
      </c>
      <c r="F36" s="2"/>
    </row>
    <row r="37" spans="1:6" x14ac:dyDescent="0.2">
      <c r="A37" s="144">
        <v>40759</v>
      </c>
      <c r="B37" s="92">
        <v>81</v>
      </c>
      <c r="C37" s="80">
        <v>8505</v>
      </c>
      <c r="D37" s="91">
        <f t="shared" si="0"/>
        <v>9355.5</v>
      </c>
      <c r="E37" s="71">
        <v>0.1</v>
      </c>
      <c r="F37" s="2"/>
    </row>
    <row r="38" spans="1:6" x14ac:dyDescent="0.2">
      <c r="A38" s="144">
        <v>40760</v>
      </c>
      <c r="B38" s="92">
        <v>81</v>
      </c>
      <c r="C38" s="80">
        <v>8505</v>
      </c>
      <c r="D38" s="91">
        <f t="shared" si="0"/>
        <v>9355.5</v>
      </c>
      <c r="E38" s="71">
        <v>0.1</v>
      </c>
      <c r="F38" s="2"/>
    </row>
    <row r="39" spans="1:6" x14ac:dyDescent="0.2">
      <c r="A39" s="144">
        <v>40761</v>
      </c>
      <c r="B39" s="92">
        <v>81</v>
      </c>
      <c r="C39" s="80">
        <v>8505</v>
      </c>
      <c r="D39" s="91">
        <f t="shared" si="0"/>
        <v>9355.5</v>
      </c>
      <c r="E39" s="71">
        <v>0.1</v>
      </c>
      <c r="F39" s="2"/>
    </row>
    <row r="40" spans="1:6" x14ac:dyDescent="0.2">
      <c r="A40" s="144">
        <v>40762</v>
      </c>
      <c r="B40" s="92">
        <v>81</v>
      </c>
      <c r="C40" s="80">
        <v>8505</v>
      </c>
      <c r="D40" s="91">
        <f t="shared" si="0"/>
        <v>9355.5</v>
      </c>
      <c r="E40" s="71">
        <v>0.1</v>
      </c>
      <c r="F40" s="2"/>
    </row>
    <row r="41" spans="1:6" x14ac:dyDescent="0.2">
      <c r="A41" s="144">
        <v>40763</v>
      </c>
      <c r="B41" s="92">
        <v>80</v>
      </c>
      <c r="C41" s="80">
        <v>8400</v>
      </c>
      <c r="D41" s="91">
        <f t="shared" si="0"/>
        <v>9240</v>
      </c>
      <c r="E41" s="71">
        <v>0.1</v>
      </c>
      <c r="F41" s="2"/>
    </row>
    <row r="42" spans="1:6" x14ac:dyDescent="0.2">
      <c r="A42" s="144">
        <v>40764</v>
      </c>
      <c r="B42" s="92">
        <v>80</v>
      </c>
      <c r="C42" s="80">
        <v>8400</v>
      </c>
      <c r="D42" s="91">
        <f t="shared" si="0"/>
        <v>9240</v>
      </c>
      <c r="E42" s="71">
        <v>0.1</v>
      </c>
      <c r="F42" s="72"/>
    </row>
    <row r="43" spans="1:6" x14ac:dyDescent="0.2">
      <c r="A43" s="144">
        <v>40765</v>
      </c>
      <c r="B43" s="92">
        <v>80</v>
      </c>
      <c r="C43" s="80">
        <v>8400</v>
      </c>
      <c r="D43" s="91">
        <f t="shared" si="0"/>
        <v>9240</v>
      </c>
      <c r="E43" s="71">
        <v>0.1</v>
      </c>
      <c r="F43" s="72"/>
    </row>
    <row r="44" spans="1:6" x14ac:dyDescent="0.2">
      <c r="A44" s="144">
        <v>40766</v>
      </c>
      <c r="B44" s="92">
        <v>80</v>
      </c>
      <c r="C44" s="80">
        <v>8400</v>
      </c>
      <c r="D44" s="91">
        <f t="shared" si="0"/>
        <v>9240</v>
      </c>
      <c r="E44" s="71">
        <v>0.1</v>
      </c>
      <c r="F44" s="72"/>
    </row>
    <row r="45" spans="1:6" x14ac:dyDescent="0.2">
      <c r="A45" s="144">
        <v>40767</v>
      </c>
      <c r="B45" s="92">
        <v>80</v>
      </c>
      <c r="C45" s="80">
        <v>8400</v>
      </c>
      <c r="D45" s="91">
        <f t="shared" si="0"/>
        <v>9240</v>
      </c>
      <c r="E45" s="71">
        <v>0.1</v>
      </c>
      <c r="F45" s="72"/>
    </row>
    <row r="46" spans="1:6" x14ac:dyDescent="0.2">
      <c r="A46" s="144">
        <v>40768</v>
      </c>
      <c r="B46" s="92">
        <v>80</v>
      </c>
      <c r="C46" s="80">
        <v>8400</v>
      </c>
      <c r="D46" s="91">
        <f t="shared" si="0"/>
        <v>9240</v>
      </c>
      <c r="E46" s="71">
        <v>0.1</v>
      </c>
      <c r="F46" s="72"/>
    </row>
    <row r="47" spans="1:6" x14ac:dyDescent="0.2">
      <c r="A47" s="144">
        <v>40769</v>
      </c>
      <c r="B47" s="92">
        <v>80</v>
      </c>
      <c r="C47" s="80">
        <v>8400</v>
      </c>
      <c r="D47" s="91">
        <f t="shared" si="0"/>
        <v>9240</v>
      </c>
      <c r="E47" s="71">
        <v>0.1</v>
      </c>
      <c r="F47" s="72"/>
    </row>
    <row r="48" spans="1:6" x14ac:dyDescent="0.2">
      <c r="A48" s="144">
        <v>40770</v>
      </c>
      <c r="B48" s="92">
        <v>80</v>
      </c>
      <c r="C48" s="80">
        <v>8400</v>
      </c>
      <c r="D48" s="91">
        <f t="shared" si="0"/>
        <v>9240</v>
      </c>
      <c r="E48" s="71">
        <v>0.1</v>
      </c>
      <c r="F48" s="72"/>
    </row>
    <row r="49" spans="1:6" x14ac:dyDescent="0.2">
      <c r="A49" s="144">
        <v>40771</v>
      </c>
      <c r="B49" s="92">
        <v>78</v>
      </c>
      <c r="C49" s="80">
        <v>8190</v>
      </c>
      <c r="D49" s="91">
        <f t="shared" si="0"/>
        <v>9009</v>
      </c>
      <c r="E49" s="71">
        <v>0.1</v>
      </c>
      <c r="F49" s="72"/>
    </row>
    <row r="50" spans="1:6" x14ac:dyDescent="0.2">
      <c r="A50" s="144">
        <v>40772</v>
      </c>
      <c r="B50" s="92">
        <v>78</v>
      </c>
      <c r="C50" s="80">
        <v>8190</v>
      </c>
      <c r="D50" s="91">
        <f t="shared" si="0"/>
        <v>9009</v>
      </c>
      <c r="E50" s="71">
        <v>0.1</v>
      </c>
      <c r="F50" s="72"/>
    </row>
    <row r="51" spans="1:6" x14ac:dyDescent="0.2">
      <c r="A51" s="144">
        <v>40773</v>
      </c>
      <c r="B51" s="92">
        <v>78</v>
      </c>
      <c r="C51" s="80">
        <v>8190</v>
      </c>
      <c r="D51" s="91">
        <f t="shared" si="0"/>
        <v>9009</v>
      </c>
      <c r="E51" s="71">
        <v>0.1</v>
      </c>
      <c r="F51" s="72"/>
    </row>
    <row r="52" spans="1:6" x14ac:dyDescent="0.2">
      <c r="A52" s="144">
        <v>40774</v>
      </c>
      <c r="B52" s="92">
        <v>78</v>
      </c>
      <c r="C52" s="80">
        <v>8190</v>
      </c>
      <c r="D52" s="91">
        <f t="shared" si="0"/>
        <v>9009</v>
      </c>
      <c r="E52" s="71">
        <v>0.1</v>
      </c>
      <c r="F52" s="72"/>
    </row>
    <row r="53" spans="1:6" x14ac:dyDescent="0.2">
      <c r="A53" s="144">
        <v>40775</v>
      </c>
      <c r="B53" s="92">
        <v>75</v>
      </c>
      <c r="C53" s="80">
        <v>7875</v>
      </c>
      <c r="D53" s="91">
        <f t="shared" si="0"/>
        <v>8662.5</v>
      </c>
      <c r="E53" s="71">
        <v>0.1</v>
      </c>
      <c r="F53" s="72"/>
    </row>
    <row r="54" spans="1:6" x14ac:dyDescent="0.2">
      <c r="A54" s="144">
        <v>40776</v>
      </c>
      <c r="B54" s="92">
        <v>75</v>
      </c>
      <c r="C54" s="80">
        <v>7875</v>
      </c>
      <c r="D54" s="91">
        <f t="shared" si="0"/>
        <v>8662.5</v>
      </c>
      <c r="E54" s="71">
        <v>0.1</v>
      </c>
      <c r="F54" s="72"/>
    </row>
    <row r="55" spans="1:6" x14ac:dyDescent="0.2">
      <c r="A55" s="144">
        <v>40777</v>
      </c>
      <c r="B55" s="92">
        <v>75</v>
      </c>
      <c r="C55" s="80">
        <v>7875</v>
      </c>
      <c r="D55" s="91">
        <f t="shared" si="0"/>
        <v>8662.5</v>
      </c>
      <c r="E55" s="71">
        <v>0.1</v>
      </c>
      <c r="F55" s="72"/>
    </row>
    <row r="56" spans="1:6" x14ac:dyDescent="0.2">
      <c r="A56" s="144">
        <v>40778</v>
      </c>
      <c r="B56" s="92">
        <v>75</v>
      </c>
      <c r="C56" s="80">
        <v>7875</v>
      </c>
      <c r="D56" s="91">
        <f t="shared" si="0"/>
        <v>8662.5</v>
      </c>
      <c r="E56" s="71">
        <v>0.1</v>
      </c>
      <c r="F56" s="72"/>
    </row>
    <row r="57" spans="1:6" x14ac:dyDescent="0.2">
      <c r="A57" s="144">
        <v>40779</v>
      </c>
      <c r="B57" s="92">
        <v>73</v>
      </c>
      <c r="C57" s="80">
        <v>7665</v>
      </c>
      <c r="D57" s="91">
        <f t="shared" si="0"/>
        <v>8431.5</v>
      </c>
      <c r="E57" s="71">
        <v>0.1</v>
      </c>
      <c r="F57" s="72"/>
    </row>
    <row r="58" spans="1:6" x14ac:dyDescent="0.2">
      <c r="A58" s="144">
        <v>40780</v>
      </c>
      <c r="B58" s="92">
        <v>73</v>
      </c>
      <c r="C58" s="80">
        <v>7665</v>
      </c>
      <c r="D58" s="91">
        <f t="shared" si="0"/>
        <v>8431.5</v>
      </c>
      <c r="E58" s="71">
        <v>0.1</v>
      </c>
      <c r="F58" s="72"/>
    </row>
    <row r="59" spans="1:6" x14ac:dyDescent="0.2">
      <c r="A59" s="144">
        <v>40781</v>
      </c>
      <c r="B59" s="92">
        <v>73</v>
      </c>
      <c r="C59" s="80">
        <v>7665</v>
      </c>
      <c r="D59" s="91">
        <f t="shared" si="0"/>
        <v>8431.5</v>
      </c>
      <c r="E59" s="71">
        <v>0.1</v>
      </c>
      <c r="F59" s="73"/>
    </row>
    <row r="60" spans="1:6" x14ac:dyDescent="0.2">
      <c r="A60" s="144">
        <v>40782</v>
      </c>
      <c r="B60" s="92">
        <v>73</v>
      </c>
      <c r="C60" s="80">
        <v>7665</v>
      </c>
      <c r="D60" s="91">
        <f t="shared" si="0"/>
        <v>8431.5</v>
      </c>
      <c r="E60" s="71">
        <v>0.1</v>
      </c>
      <c r="F60" s="72"/>
    </row>
    <row r="61" spans="1:6" x14ac:dyDescent="0.2">
      <c r="A61" s="144">
        <v>40783</v>
      </c>
      <c r="B61" s="92">
        <v>73</v>
      </c>
      <c r="C61" s="80">
        <v>7665</v>
      </c>
      <c r="D61" s="91">
        <f t="shared" si="0"/>
        <v>8431.5</v>
      </c>
      <c r="E61" s="71">
        <v>0.1</v>
      </c>
      <c r="F61" s="72"/>
    </row>
    <row r="62" spans="1:6" x14ac:dyDescent="0.2">
      <c r="A62" s="144">
        <v>40784</v>
      </c>
      <c r="B62" s="92">
        <v>72</v>
      </c>
      <c r="C62" s="80">
        <v>7560</v>
      </c>
      <c r="D62" s="91">
        <f t="shared" si="0"/>
        <v>8316</v>
      </c>
      <c r="E62" s="71">
        <v>0.1</v>
      </c>
      <c r="F62" s="72"/>
    </row>
    <row r="63" spans="1:6" x14ac:dyDescent="0.2">
      <c r="A63" s="144">
        <v>40785</v>
      </c>
      <c r="B63" s="92">
        <v>72</v>
      </c>
      <c r="C63" s="80">
        <v>7560</v>
      </c>
      <c r="D63" s="91">
        <f t="shared" si="0"/>
        <v>8316</v>
      </c>
      <c r="E63" s="71">
        <v>0.1</v>
      </c>
      <c r="F63" s="72"/>
    </row>
    <row r="64" spans="1:6" x14ac:dyDescent="0.2">
      <c r="A64" s="144">
        <v>40786</v>
      </c>
      <c r="B64" s="92">
        <v>72</v>
      </c>
      <c r="C64" s="80">
        <v>7560</v>
      </c>
      <c r="D64" s="91">
        <f t="shared" si="0"/>
        <v>8316</v>
      </c>
      <c r="E64" s="71">
        <v>0.1</v>
      </c>
      <c r="F64" s="2"/>
    </row>
    <row r="65" spans="1:6" x14ac:dyDescent="0.2">
      <c r="A65" s="144">
        <v>40787</v>
      </c>
      <c r="B65" s="92">
        <v>70</v>
      </c>
      <c r="C65" s="80">
        <v>7350</v>
      </c>
      <c r="D65" s="91">
        <f t="shared" si="0"/>
        <v>8085</v>
      </c>
      <c r="E65" s="71">
        <v>0.1</v>
      </c>
      <c r="F65" s="2"/>
    </row>
    <row r="66" spans="1:6" x14ac:dyDescent="0.2">
      <c r="A66" s="144">
        <v>40788</v>
      </c>
      <c r="B66" s="92">
        <v>70</v>
      </c>
      <c r="C66" s="80">
        <v>7350</v>
      </c>
      <c r="D66" s="91">
        <f t="shared" si="0"/>
        <v>8085</v>
      </c>
      <c r="E66" s="71">
        <v>0.1</v>
      </c>
      <c r="F66" s="2"/>
    </row>
    <row r="67" spans="1:6" x14ac:dyDescent="0.2">
      <c r="A67" s="144">
        <v>40789</v>
      </c>
      <c r="B67" s="92">
        <v>70</v>
      </c>
      <c r="C67" s="80">
        <v>7350</v>
      </c>
      <c r="D67" s="91">
        <f t="shared" si="0"/>
        <v>8085</v>
      </c>
      <c r="E67" s="71">
        <v>0.1</v>
      </c>
      <c r="F67" s="2"/>
    </row>
    <row r="68" spans="1:6" x14ac:dyDescent="0.2">
      <c r="A68" s="144">
        <v>40790</v>
      </c>
      <c r="B68" s="92">
        <v>70</v>
      </c>
      <c r="C68" s="80">
        <v>7350</v>
      </c>
      <c r="D68" s="91">
        <f t="shared" ref="D68:D131" si="1">C68*E68+C68</f>
        <v>8085</v>
      </c>
      <c r="E68" s="71">
        <v>0.1</v>
      </c>
      <c r="F68" s="2"/>
    </row>
    <row r="69" spans="1:6" x14ac:dyDescent="0.2">
      <c r="A69" s="144">
        <v>40791</v>
      </c>
      <c r="B69" s="92">
        <v>70</v>
      </c>
      <c r="C69" s="80">
        <v>7350</v>
      </c>
      <c r="D69" s="91">
        <f t="shared" si="1"/>
        <v>8085</v>
      </c>
      <c r="E69" s="71">
        <v>0.1</v>
      </c>
      <c r="F69" s="2"/>
    </row>
    <row r="70" spans="1:6" x14ac:dyDescent="0.2">
      <c r="A70" s="144">
        <v>40792</v>
      </c>
      <c r="B70" s="92">
        <v>69</v>
      </c>
      <c r="C70" s="80">
        <v>7245</v>
      </c>
      <c r="D70" s="91">
        <f t="shared" si="1"/>
        <v>7969.5</v>
      </c>
      <c r="E70" s="71">
        <v>0.1</v>
      </c>
      <c r="F70" s="2"/>
    </row>
    <row r="71" spans="1:6" x14ac:dyDescent="0.2">
      <c r="A71" s="144">
        <v>40793</v>
      </c>
      <c r="B71" s="92">
        <v>69</v>
      </c>
      <c r="C71" s="80">
        <v>7245</v>
      </c>
      <c r="D71" s="91">
        <f t="shared" si="1"/>
        <v>7969.5</v>
      </c>
      <c r="E71" s="71">
        <v>0.1</v>
      </c>
      <c r="F71" s="2"/>
    </row>
    <row r="72" spans="1:6" x14ac:dyDescent="0.2">
      <c r="A72" s="144">
        <v>40794</v>
      </c>
      <c r="B72" s="92">
        <v>69</v>
      </c>
      <c r="C72" s="80">
        <v>7245</v>
      </c>
      <c r="D72" s="91">
        <f t="shared" si="1"/>
        <v>7969.5</v>
      </c>
      <c r="E72" s="71">
        <v>0.1</v>
      </c>
      <c r="F72" s="2"/>
    </row>
    <row r="73" spans="1:6" x14ac:dyDescent="0.2">
      <c r="A73" s="144">
        <v>40795</v>
      </c>
      <c r="B73" s="92">
        <v>69</v>
      </c>
      <c r="C73" s="80">
        <v>7245</v>
      </c>
      <c r="D73" s="91">
        <f t="shared" si="1"/>
        <v>7969.5</v>
      </c>
      <c r="E73" s="71">
        <v>0.1</v>
      </c>
      <c r="F73" s="2"/>
    </row>
    <row r="74" spans="1:6" x14ac:dyDescent="0.2">
      <c r="A74" s="144">
        <v>40796</v>
      </c>
      <c r="B74" s="92">
        <v>68</v>
      </c>
      <c r="C74" s="80">
        <v>7140</v>
      </c>
      <c r="D74" s="91">
        <f t="shared" si="1"/>
        <v>7854</v>
      </c>
      <c r="E74" s="71">
        <v>0.1</v>
      </c>
      <c r="F74" s="2"/>
    </row>
    <row r="75" spans="1:6" x14ac:dyDescent="0.2">
      <c r="A75" s="144">
        <v>40797</v>
      </c>
      <c r="B75" s="92">
        <v>68</v>
      </c>
      <c r="C75" s="80">
        <v>7140</v>
      </c>
      <c r="D75" s="91">
        <f t="shared" si="1"/>
        <v>7854</v>
      </c>
      <c r="E75" s="71">
        <v>0.1</v>
      </c>
      <c r="F75" s="2"/>
    </row>
    <row r="76" spans="1:6" x14ac:dyDescent="0.2">
      <c r="A76" s="144">
        <v>40798</v>
      </c>
      <c r="B76" s="92">
        <v>68</v>
      </c>
      <c r="C76" s="80">
        <v>7140</v>
      </c>
      <c r="D76" s="91">
        <f t="shared" si="1"/>
        <v>7854</v>
      </c>
      <c r="E76" s="71">
        <v>0.1</v>
      </c>
      <c r="F76" s="2"/>
    </row>
    <row r="77" spans="1:6" x14ac:dyDescent="0.2">
      <c r="A77" s="144">
        <v>40799</v>
      </c>
      <c r="B77" s="92">
        <v>68</v>
      </c>
      <c r="C77" s="80">
        <v>7140</v>
      </c>
      <c r="D77" s="91">
        <f t="shared" si="1"/>
        <v>7854</v>
      </c>
      <c r="E77" s="71">
        <v>0.1</v>
      </c>
      <c r="F77" s="2"/>
    </row>
    <row r="78" spans="1:6" x14ac:dyDescent="0.2">
      <c r="A78" s="144">
        <v>40800</v>
      </c>
      <c r="B78" s="92">
        <v>67</v>
      </c>
      <c r="C78" s="80">
        <v>7035</v>
      </c>
      <c r="D78" s="91">
        <f t="shared" si="1"/>
        <v>7738.5</v>
      </c>
      <c r="E78" s="71">
        <v>0.1</v>
      </c>
      <c r="F78" s="2"/>
    </row>
    <row r="79" spans="1:6" x14ac:dyDescent="0.2">
      <c r="A79" s="144">
        <v>40801</v>
      </c>
      <c r="B79" s="92">
        <v>67</v>
      </c>
      <c r="C79" s="80">
        <v>7035</v>
      </c>
      <c r="D79" s="91">
        <f t="shared" si="1"/>
        <v>7738.5</v>
      </c>
      <c r="E79" s="71">
        <v>0.1</v>
      </c>
      <c r="F79" s="2"/>
    </row>
    <row r="80" spans="1:6" x14ac:dyDescent="0.2">
      <c r="A80" s="144">
        <v>40802</v>
      </c>
      <c r="B80" s="92">
        <v>67</v>
      </c>
      <c r="C80" s="80">
        <v>7035</v>
      </c>
      <c r="D80" s="91">
        <f t="shared" si="1"/>
        <v>7738.5</v>
      </c>
      <c r="E80" s="71">
        <v>0.1</v>
      </c>
      <c r="F80" s="2"/>
    </row>
    <row r="81" spans="1:6" x14ac:dyDescent="0.2">
      <c r="A81" s="144">
        <v>40803</v>
      </c>
      <c r="B81" s="92">
        <v>67</v>
      </c>
      <c r="C81" s="80">
        <v>7035</v>
      </c>
      <c r="D81" s="91">
        <f t="shared" si="1"/>
        <v>7738.5</v>
      </c>
      <c r="E81" s="71">
        <v>0.1</v>
      </c>
      <c r="F81" s="2"/>
    </row>
    <row r="82" spans="1:6" x14ac:dyDescent="0.2">
      <c r="A82" s="144">
        <v>40804</v>
      </c>
      <c r="B82" s="92">
        <v>67</v>
      </c>
      <c r="C82" s="80">
        <v>7035</v>
      </c>
      <c r="D82" s="91">
        <f t="shared" si="1"/>
        <v>7738.5</v>
      </c>
      <c r="E82" s="71">
        <v>0.1</v>
      </c>
      <c r="F82" s="2"/>
    </row>
    <row r="83" spans="1:6" x14ac:dyDescent="0.2">
      <c r="A83" s="144">
        <v>40805</v>
      </c>
      <c r="B83" s="92">
        <v>67</v>
      </c>
      <c r="C83" s="80">
        <v>7035</v>
      </c>
      <c r="D83" s="91">
        <f t="shared" si="1"/>
        <v>7738.5</v>
      </c>
      <c r="E83" s="71">
        <v>0.1</v>
      </c>
      <c r="F83" s="2"/>
    </row>
    <row r="84" spans="1:6" x14ac:dyDescent="0.2">
      <c r="A84" s="144">
        <v>40806</v>
      </c>
      <c r="B84" s="92">
        <v>66</v>
      </c>
      <c r="C84" s="80">
        <v>6930</v>
      </c>
      <c r="D84" s="91">
        <f t="shared" si="1"/>
        <v>7623</v>
      </c>
      <c r="E84" s="71">
        <v>0.1</v>
      </c>
    </row>
    <row r="85" spans="1:6" x14ac:dyDescent="0.2">
      <c r="A85" s="144">
        <v>40807</v>
      </c>
      <c r="B85" s="92">
        <v>66</v>
      </c>
      <c r="C85" s="80">
        <v>6930</v>
      </c>
      <c r="D85" s="91">
        <f t="shared" si="1"/>
        <v>7623</v>
      </c>
      <c r="E85" s="71">
        <v>0.1</v>
      </c>
    </row>
    <row r="86" spans="1:6" x14ac:dyDescent="0.2">
      <c r="A86" s="144">
        <v>40808</v>
      </c>
      <c r="B86" s="92">
        <v>66</v>
      </c>
      <c r="C86" s="80">
        <v>6930</v>
      </c>
      <c r="D86" s="91">
        <f t="shared" si="1"/>
        <v>7623</v>
      </c>
      <c r="E86" s="71">
        <v>0.1</v>
      </c>
    </row>
    <row r="87" spans="1:6" x14ac:dyDescent="0.2">
      <c r="A87" s="144">
        <v>40809</v>
      </c>
      <c r="B87" s="92">
        <v>66</v>
      </c>
      <c r="C87" s="80">
        <v>6930</v>
      </c>
      <c r="D87" s="91">
        <f t="shared" si="1"/>
        <v>7623</v>
      </c>
      <c r="E87" s="71">
        <v>0.1</v>
      </c>
    </row>
    <row r="88" spans="1:6" x14ac:dyDescent="0.2">
      <c r="A88" s="144">
        <v>40810</v>
      </c>
      <c r="B88" s="92">
        <v>66</v>
      </c>
      <c r="C88" s="80">
        <v>6930</v>
      </c>
      <c r="D88" s="91">
        <f t="shared" si="1"/>
        <v>7623</v>
      </c>
      <c r="E88" s="71">
        <v>0.1</v>
      </c>
    </row>
    <row r="89" spans="1:6" x14ac:dyDescent="0.2">
      <c r="A89" s="144">
        <v>40811</v>
      </c>
      <c r="B89" s="92">
        <v>65</v>
      </c>
      <c r="C89" s="80">
        <v>6825</v>
      </c>
      <c r="D89" s="91">
        <f t="shared" si="1"/>
        <v>7507.5</v>
      </c>
      <c r="E89" s="71">
        <v>0.1</v>
      </c>
    </row>
    <row r="90" spans="1:6" x14ac:dyDescent="0.2">
      <c r="A90" s="144">
        <v>40812</v>
      </c>
      <c r="B90" s="92">
        <v>65</v>
      </c>
      <c r="C90" s="80">
        <v>6825</v>
      </c>
      <c r="D90" s="91">
        <f t="shared" si="1"/>
        <v>7507.5</v>
      </c>
      <c r="E90" s="71">
        <v>0.1</v>
      </c>
    </row>
    <row r="91" spans="1:6" x14ac:dyDescent="0.2">
      <c r="A91" s="144">
        <v>40813</v>
      </c>
      <c r="B91" s="92">
        <v>65</v>
      </c>
      <c r="C91" s="80">
        <v>6825</v>
      </c>
      <c r="D91" s="91">
        <f t="shared" si="1"/>
        <v>7507.5</v>
      </c>
      <c r="E91" s="71">
        <v>0.1</v>
      </c>
    </row>
    <row r="92" spans="1:6" x14ac:dyDescent="0.2">
      <c r="A92" s="144">
        <v>40814</v>
      </c>
      <c r="B92" s="92">
        <v>65</v>
      </c>
      <c r="C92" s="80">
        <v>6825</v>
      </c>
      <c r="D92" s="91">
        <f t="shared" si="1"/>
        <v>7507.5</v>
      </c>
      <c r="E92" s="71">
        <v>0.1</v>
      </c>
    </row>
    <row r="93" spans="1:6" x14ac:dyDescent="0.2">
      <c r="A93" s="144">
        <v>40815</v>
      </c>
      <c r="B93" s="92">
        <v>65</v>
      </c>
      <c r="C93" s="80">
        <v>6825</v>
      </c>
      <c r="D93" s="91">
        <f t="shared" si="1"/>
        <v>7507.5</v>
      </c>
      <c r="E93" s="71">
        <v>0.1</v>
      </c>
    </row>
    <row r="94" spans="1:6" x14ac:dyDescent="0.2">
      <c r="A94" s="144">
        <v>40816</v>
      </c>
      <c r="B94" s="92">
        <v>60</v>
      </c>
      <c r="C94" s="80">
        <v>6300</v>
      </c>
      <c r="D94" s="91">
        <f t="shared" si="1"/>
        <v>6930</v>
      </c>
      <c r="E94" s="71">
        <v>0.1</v>
      </c>
    </row>
    <row r="95" spans="1:6" x14ac:dyDescent="0.2">
      <c r="A95" s="144">
        <v>40817</v>
      </c>
      <c r="B95" s="92">
        <v>60</v>
      </c>
      <c r="C95" s="80">
        <v>6300</v>
      </c>
      <c r="D95" s="91">
        <f t="shared" si="1"/>
        <v>6930</v>
      </c>
      <c r="E95" s="71">
        <v>0.1</v>
      </c>
    </row>
    <row r="96" spans="1:6" x14ac:dyDescent="0.2">
      <c r="A96" s="144">
        <v>40818</v>
      </c>
      <c r="B96" s="92">
        <v>60</v>
      </c>
      <c r="C96" s="80">
        <v>6300</v>
      </c>
      <c r="D96" s="91">
        <f t="shared" si="1"/>
        <v>6930</v>
      </c>
      <c r="E96" s="71">
        <v>0.1</v>
      </c>
    </row>
    <row r="97" spans="1:5" x14ac:dyDescent="0.2">
      <c r="A97" s="144">
        <v>40819</v>
      </c>
      <c r="B97" s="92">
        <v>60</v>
      </c>
      <c r="C97" s="80">
        <v>6300</v>
      </c>
      <c r="D97" s="91">
        <f t="shared" si="1"/>
        <v>6930</v>
      </c>
      <c r="E97" s="71">
        <v>0.1</v>
      </c>
    </row>
    <row r="98" spans="1:5" x14ac:dyDescent="0.2">
      <c r="A98" s="144">
        <v>40820</v>
      </c>
      <c r="B98" s="92">
        <v>60</v>
      </c>
      <c r="C98" s="80">
        <v>6300</v>
      </c>
      <c r="D98" s="91">
        <f t="shared" si="1"/>
        <v>6930</v>
      </c>
      <c r="E98" s="71">
        <v>0.1</v>
      </c>
    </row>
    <row r="99" spans="1:5" x14ac:dyDescent="0.2">
      <c r="A99" s="144">
        <v>40821</v>
      </c>
      <c r="B99" s="92">
        <v>60</v>
      </c>
      <c r="C99" s="80">
        <v>6300</v>
      </c>
      <c r="D99" s="91">
        <f t="shared" si="1"/>
        <v>6930</v>
      </c>
      <c r="E99" s="71">
        <v>0.1</v>
      </c>
    </row>
    <row r="100" spans="1:5" x14ac:dyDescent="0.2">
      <c r="A100" s="144">
        <v>40822</v>
      </c>
      <c r="B100" s="92">
        <v>60</v>
      </c>
      <c r="C100" s="80">
        <v>6300</v>
      </c>
      <c r="D100" s="91">
        <f t="shared" si="1"/>
        <v>6930</v>
      </c>
      <c r="E100" s="71">
        <v>0.1</v>
      </c>
    </row>
    <row r="101" spans="1:5" x14ac:dyDescent="0.2">
      <c r="A101" s="144">
        <v>40823</v>
      </c>
      <c r="B101" s="92">
        <v>60</v>
      </c>
      <c r="C101" s="80">
        <v>6300</v>
      </c>
      <c r="D101" s="91">
        <f t="shared" si="1"/>
        <v>6930</v>
      </c>
      <c r="E101" s="71">
        <v>0.1</v>
      </c>
    </row>
    <row r="102" spans="1:5" x14ac:dyDescent="0.2">
      <c r="A102" s="144">
        <v>40824</v>
      </c>
      <c r="B102" s="92">
        <v>60</v>
      </c>
      <c r="C102" s="80">
        <v>6300</v>
      </c>
      <c r="D102" s="91">
        <f t="shared" si="1"/>
        <v>6930</v>
      </c>
      <c r="E102" s="71">
        <v>0.1</v>
      </c>
    </row>
    <row r="103" spans="1:5" x14ac:dyDescent="0.2">
      <c r="A103" s="144">
        <v>40825</v>
      </c>
      <c r="B103" s="92">
        <v>60</v>
      </c>
      <c r="C103" s="80">
        <v>6300</v>
      </c>
      <c r="D103" s="91">
        <f t="shared" si="1"/>
        <v>6930</v>
      </c>
      <c r="E103" s="71">
        <v>0.1</v>
      </c>
    </row>
    <row r="104" spans="1:5" x14ac:dyDescent="0.2">
      <c r="A104" s="144">
        <v>40826</v>
      </c>
      <c r="B104" s="92">
        <v>60</v>
      </c>
      <c r="C104" s="80">
        <v>6300</v>
      </c>
      <c r="D104" s="91">
        <f t="shared" si="1"/>
        <v>6930</v>
      </c>
      <c r="E104" s="71">
        <v>0.1</v>
      </c>
    </row>
    <row r="105" spans="1:5" x14ac:dyDescent="0.2">
      <c r="A105" s="144">
        <v>40827</v>
      </c>
      <c r="B105" s="92">
        <v>59</v>
      </c>
      <c r="C105" s="80">
        <v>6195</v>
      </c>
      <c r="D105" s="91">
        <f t="shared" si="1"/>
        <v>6814.5</v>
      </c>
      <c r="E105" s="71">
        <v>0.1</v>
      </c>
    </row>
    <row r="106" spans="1:5" x14ac:dyDescent="0.2">
      <c r="A106" s="144">
        <v>40828</v>
      </c>
      <c r="B106" s="92">
        <v>59</v>
      </c>
      <c r="C106" s="80">
        <v>6195</v>
      </c>
      <c r="D106" s="91">
        <f t="shared" si="1"/>
        <v>6814.5</v>
      </c>
      <c r="E106" s="71">
        <v>0.1</v>
      </c>
    </row>
    <row r="107" spans="1:5" x14ac:dyDescent="0.2">
      <c r="A107" s="144">
        <v>40829</v>
      </c>
      <c r="B107" s="92">
        <v>59</v>
      </c>
      <c r="C107" s="80">
        <v>6195</v>
      </c>
      <c r="D107" s="91">
        <f t="shared" si="1"/>
        <v>6814.5</v>
      </c>
      <c r="E107" s="71">
        <v>0.1</v>
      </c>
    </row>
    <row r="108" spans="1:5" x14ac:dyDescent="0.2">
      <c r="A108" s="144">
        <v>40830</v>
      </c>
      <c r="B108" s="92">
        <v>59</v>
      </c>
      <c r="C108" s="80">
        <v>6195</v>
      </c>
      <c r="D108" s="91">
        <f t="shared" si="1"/>
        <v>6814.5</v>
      </c>
      <c r="E108" s="71">
        <v>0.1</v>
      </c>
    </row>
    <row r="109" spans="1:5" x14ac:dyDescent="0.2">
      <c r="A109" s="144">
        <v>40831</v>
      </c>
      <c r="B109" s="92">
        <v>59</v>
      </c>
      <c r="C109" s="80">
        <v>6195</v>
      </c>
      <c r="D109" s="91">
        <f t="shared" si="1"/>
        <v>6814.5</v>
      </c>
      <c r="E109" s="71">
        <v>0.1</v>
      </c>
    </row>
    <row r="110" spans="1:5" x14ac:dyDescent="0.2">
      <c r="A110" s="144">
        <v>40832</v>
      </c>
      <c r="B110" s="92">
        <v>59</v>
      </c>
      <c r="C110" s="80">
        <v>6195</v>
      </c>
      <c r="D110" s="91">
        <f t="shared" si="1"/>
        <v>6814.5</v>
      </c>
      <c r="E110" s="71">
        <v>0.1</v>
      </c>
    </row>
    <row r="111" spans="1:5" x14ac:dyDescent="0.2">
      <c r="A111" s="144">
        <v>40833</v>
      </c>
      <c r="B111" s="92">
        <v>59</v>
      </c>
      <c r="C111" s="80">
        <v>6195</v>
      </c>
      <c r="D111" s="91">
        <f t="shared" si="1"/>
        <v>6814.5</v>
      </c>
      <c r="E111" s="71">
        <v>0.1</v>
      </c>
    </row>
    <row r="112" spans="1:5" x14ac:dyDescent="0.2">
      <c r="A112" s="144">
        <v>40834</v>
      </c>
      <c r="B112" s="92">
        <v>59</v>
      </c>
      <c r="C112" s="80">
        <v>6195</v>
      </c>
      <c r="D112" s="91">
        <f t="shared" si="1"/>
        <v>6814.5</v>
      </c>
      <c r="E112" s="71">
        <v>0.1</v>
      </c>
    </row>
    <row r="113" spans="1:5" x14ac:dyDescent="0.2">
      <c r="A113" s="144">
        <v>40835</v>
      </c>
      <c r="B113" s="92">
        <v>59</v>
      </c>
      <c r="C113" s="80">
        <v>6195</v>
      </c>
      <c r="D113" s="91">
        <f t="shared" si="1"/>
        <v>6814.5</v>
      </c>
      <c r="E113" s="71">
        <v>0.1</v>
      </c>
    </row>
    <row r="114" spans="1:5" x14ac:dyDescent="0.2">
      <c r="A114" s="144">
        <v>40836</v>
      </c>
      <c r="B114" s="92">
        <v>59</v>
      </c>
      <c r="C114" s="80">
        <v>6195</v>
      </c>
      <c r="D114" s="91">
        <f t="shared" si="1"/>
        <v>6814.5</v>
      </c>
      <c r="E114" s="71">
        <v>0.1</v>
      </c>
    </row>
    <row r="115" spans="1:5" x14ac:dyDescent="0.2">
      <c r="A115" s="144">
        <v>40837</v>
      </c>
      <c r="B115" s="92">
        <v>59</v>
      </c>
      <c r="C115" s="80">
        <v>6195</v>
      </c>
      <c r="D115" s="91">
        <f t="shared" si="1"/>
        <v>6814.5</v>
      </c>
      <c r="E115" s="71">
        <v>0.1</v>
      </c>
    </row>
    <row r="116" spans="1:5" x14ac:dyDescent="0.2">
      <c r="A116" s="144">
        <v>40838</v>
      </c>
      <c r="B116" s="92">
        <v>59</v>
      </c>
      <c r="C116" s="80">
        <v>6195</v>
      </c>
      <c r="D116" s="91">
        <f t="shared" si="1"/>
        <v>6814.5</v>
      </c>
      <c r="E116" s="71">
        <v>0.1</v>
      </c>
    </row>
    <row r="117" spans="1:5" x14ac:dyDescent="0.2">
      <c r="A117" s="144">
        <v>40839</v>
      </c>
      <c r="B117" s="92">
        <v>59</v>
      </c>
      <c r="C117" s="80">
        <v>6195</v>
      </c>
      <c r="D117" s="91">
        <f t="shared" si="1"/>
        <v>6814.5</v>
      </c>
      <c r="E117" s="71">
        <v>0.1</v>
      </c>
    </row>
    <row r="118" spans="1:5" x14ac:dyDescent="0.2">
      <c r="A118" s="144">
        <v>40840</v>
      </c>
      <c r="B118" s="92">
        <v>59</v>
      </c>
      <c r="C118" s="80">
        <v>6195</v>
      </c>
      <c r="D118" s="91">
        <f t="shared" si="1"/>
        <v>6814.5</v>
      </c>
      <c r="E118" s="71">
        <v>0.1</v>
      </c>
    </row>
    <row r="119" spans="1:5" x14ac:dyDescent="0.2">
      <c r="A119" s="144">
        <v>40841</v>
      </c>
      <c r="B119" s="92">
        <v>59</v>
      </c>
      <c r="C119" s="80">
        <v>6195</v>
      </c>
      <c r="D119" s="91">
        <f t="shared" si="1"/>
        <v>6814.5</v>
      </c>
      <c r="E119" s="71">
        <v>0.1</v>
      </c>
    </row>
    <row r="120" spans="1:5" x14ac:dyDescent="0.2">
      <c r="A120" s="144">
        <v>40842</v>
      </c>
      <c r="B120" s="92">
        <v>58</v>
      </c>
      <c r="C120" s="80">
        <v>6090</v>
      </c>
      <c r="D120" s="91">
        <f t="shared" si="1"/>
        <v>6699</v>
      </c>
      <c r="E120" s="71">
        <v>0.1</v>
      </c>
    </row>
    <row r="121" spans="1:5" x14ac:dyDescent="0.2">
      <c r="A121" s="144">
        <v>40843</v>
      </c>
      <c r="B121" s="92">
        <v>58</v>
      </c>
      <c r="C121" s="80">
        <v>6090</v>
      </c>
      <c r="D121" s="91">
        <f t="shared" si="1"/>
        <v>6699</v>
      </c>
      <c r="E121" s="71">
        <v>0.1</v>
      </c>
    </row>
    <row r="122" spans="1:5" x14ac:dyDescent="0.2">
      <c r="A122" s="144">
        <v>40844</v>
      </c>
      <c r="B122" s="92">
        <v>57</v>
      </c>
      <c r="C122" s="80">
        <v>5985</v>
      </c>
      <c r="D122" s="91">
        <f t="shared" si="1"/>
        <v>6583.5</v>
      </c>
      <c r="E122" s="71">
        <v>0.1</v>
      </c>
    </row>
    <row r="123" spans="1:5" x14ac:dyDescent="0.2">
      <c r="A123" s="144">
        <v>40845</v>
      </c>
      <c r="B123" s="92">
        <v>57</v>
      </c>
      <c r="C123" s="80">
        <v>5985</v>
      </c>
      <c r="D123" s="91">
        <f t="shared" si="1"/>
        <v>6583.5</v>
      </c>
      <c r="E123" s="71">
        <v>0.1</v>
      </c>
    </row>
    <row r="124" spans="1:5" x14ac:dyDescent="0.2">
      <c r="A124" s="144">
        <v>40846</v>
      </c>
      <c r="B124" s="92">
        <v>57</v>
      </c>
      <c r="C124" s="80">
        <v>5985</v>
      </c>
      <c r="D124" s="91">
        <f t="shared" si="1"/>
        <v>6583.5</v>
      </c>
      <c r="E124" s="71">
        <v>0.1</v>
      </c>
    </row>
    <row r="125" spans="1:5" x14ac:dyDescent="0.2">
      <c r="A125" s="144">
        <v>40847</v>
      </c>
      <c r="B125" s="92">
        <v>57</v>
      </c>
      <c r="C125" s="80">
        <v>5985</v>
      </c>
      <c r="D125" s="91">
        <f t="shared" si="1"/>
        <v>6583.5</v>
      </c>
      <c r="E125" s="71">
        <v>0.1</v>
      </c>
    </row>
    <row r="126" spans="1:5" x14ac:dyDescent="0.2">
      <c r="A126" s="144">
        <v>40848</v>
      </c>
      <c r="B126" s="92">
        <v>57</v>
      </c>
      <c r="C126" s="80">
        <v>5985</v>
      </c>
      <c r="D126" s="91">
        <f t="shared" si="1"/>
        <v>6583.5</v>
      </c>
      <c r="E126" s="71">
        <v>0.1</v>
      </c>
    </row>
    <row r="127" spans="1:5" x14ac:dyDescent="0.2">
      <c r="A127" s="144">
        <v>40849</v>
      </c>
      <c r="B127" s="92">
        <v>56</v>
      </c>
      <c r="C127" s="80">
        <v>5880</v>
      </c>
      <c r="D127" s="91">
        <f t="shared" si="1"/>
        <v>6468</v>
      </c>
      <c r="E127" s="71">
        <v>0.1</v>
      </c>
    </row>
    <row r="128" spans="1:5" x14ac:dyDescent="0.2">
      <c r="A128" s="144">
        <v>40850</v>
      </c>
      <c r="B128" s="92">
        <v>56</v>
      </c>
      <c r="C128" s="80">
        <v>5880</v>
      </c>
      <c r="D128" s="91">
        <f t="shared" si="1"/>
        <v>6468</v>
      </c>
      <c r="E128" s="71">
        <v>0.1</v>
      </c>
    </row>
    <row r="129" spans="1:5" x14ac:dyDescent="0.2">
      <c r="A129" s="144">
        <v>40851</v>
      </c>
      <c r="B129" s="92">
        <v>56</v>
      </c>
      <c r="C129" s="80">
        <v>5880</v>
      </c>
      <c r="D129" s="91">
        <f t="shared" si="1"/>
        <v>6468</v>
      </c>
      <c r="E129" s="71">
        <v>0.1</v>
      </c>
    </row>
    <row r="130" spans="1:5" x14ac:dyDescent="0.2">
      <c r="A130" s="144">
        <v>40852</v>
      </c>
      <c r="B130" s="92">
        <v>56</v>
      </c>
      <c r="C130" s="80">
        <v>5880</v>
      </c>
      <c r="D130" s="91">
        <f t="shared" si="1"/>
        <v>6468</v>
      </c>
      <c r="E130" s="71">
        <v>0.1</v>
      </c>
    </row>
    <row r="131" spans="1:5" x14ac:dyDescent="0.2">
      <c r="A131" s="144">
        <v>40853</v>
      </c>
      <c r="B131" s="92">
        <v>56</v>
      </c>
      <c r="C131" s="80">
        <v>5880</v>
      </c>
      <c r="D131" s="91">
        <f t="shared" si="1"/>
        <v>6468</v>
      </c>
      <c r="E131" s="71">
        <v>0.1</v>
      </c>
    </row>
    <row r="132" spans="1:5" x14ac:dyDescent="0.2">
      <c r="A132" s="144">
        <v>40854</v>
      </c>
      <c r="B132" s="92">
        <v>55</v>
      </c>
      <c r="C132" s="80">
        <v>5775</v>
      </c>
      <c r="D132" s="91">
        <f t="shared" ref="D132:D176" si="2">C132*E132+C132</f>
        <v>6352.5</v>
      </c>
      <c r="E132" s="71">
        <v>0.1</v>
      </c>
    </row>
    <row r="133" spans="1:5" x14ac:dyDescent="0.2">
      <c r="A133" s="144">
        <v>40855</v>
      </c>
      <c r="B133" s="92">
        <v>55</v>
      </c>
      <c r="C133" s="80">
        <v>5775</v>
      </c>
      <c r="D133" s="91">
        <f t="shared" si="2"/>
        <v>6352.5</v>
      </c>
      <c r="E133" s="71">
        <v>0.1</v>
      </c>
    </row>
    <row r="134" spans="1:5" x14ac:dyDescent="0.2">
      <c r="A134" s="144">
        <v>40856</v>
      </c>
      <c r="B134" s="92">
        <v>55</v>
      </c>
      <c r="C134" s="80">
        <v>5775</v>
      </c>
      <c r="D134" s="91">
        <f t="shared" si="2"/>
        <v>6352.5</v>
      </c>
      <c r="E134" s="71">
        <v>0.1</v>
      </c>
    </row>
    <row r="135" spans="1:5" x14ac:dyDescent="0.2">
      <c r="A135" s="144">
        <v>40857</v>
      </c>
      <c r="B135" s="92">
        <v>55</v>
      </c>
      <c r="C135" s="80">
        <v>5775</v>
      </c>
      <c r="D135" s="91">
        <f t="shared" si="2"/>
        <v>6352.5</v>
      </c>
      <c r="E135" s="71">
        <v>0.1</v>
      </c>
    </row>
    <row r="136" spans="1:5" x14ac:dyDescent="0.2">
      <c r="A136" s="144">
        <v>40858</v>
      </c>
      <c r="B136" s="92">
        <v>55</v>
      </c>
      <c r="C136" s="80">
        <v>5775</v>
      </c>
      <c r="D136" s="91">
        <f t="shared" si="2"/>
        <v>6352.5</v>
      </c>
      <c r="E136" s="71">
        <v>0.1</v>
      </c>
    </row>
    <row r="137" spans="1:5" x14ac:dyDescent="0.2">
      <c r="A137" s="144">
        <v>40859</v>
      </c>
      <c r="B137" s="92">
        <v>54</v>
      </c>
      <c r="C137" s="80">
        <v>5670</v>
      </c>
      <c r="D137" s="91">
        <f t="shared" si="2"/>
        <v>6237</v>
      </c>
      <c r="E137" s="71">
        <v>0.1</v>
      </c>
    </row>
    <row r="138" spans="1:5" x14ac:dyDescent="0.2">
      <c r="A138" s="144">
        <v>40860</v>
      </c>
      <c r="B138" s="92">
        <v>54</v>
      </c>
      <c r="C138" s="80">
        <v>5670</v>
      </c>
      <c r="D138" s="91">
        <f t="shared" si="2"/>
        <v>6237</v>
      </c>
      <c r="E138" s="71">
        <v>0.1</v>
      </c>
    </row>
    <row r="139" spans="1:5" x14ac:dyDescent="0.2">
      <c r="A139" s="144">
        <v>40861</v>
      </c>
      <c r="B139" s="92">
        <v>54</v>
      </c>
      <c r="C139" s="80">
        <v>5670</v>
      </c>
      <c r="D139" s="91">
        <f t="shared" si="2"/>
        <v>6237</v>
      </c>
      <c r="E139" s="71">
        <v>0.1</v>
      </c>
    </row>
    <row r="140" spans="1:5" x14ac:dyDescent="0.2">
      <c r="A140" s="144">
        <v>40862</v>
      </c>
      <c r="B140" s="92">
        <v>54</v>
      </c>
      <c r="C140" s="80">
        <v>5670</v>
      </c>
      <c r="D140" s="91">
        <f t="shared" si="2"/>
        <v>6237</v>
      </c>
      <c r="E140" s="71">
        <v>0.1</v>
      </c>
    </row>
    <row r="141" spans="1:5" x14ac:dyDescent="0.2">
      <c r="A141" s="144">
        <v>40863</v>
      </c>
      <c r="B141" s="92">
        <v>54</v>
      </c>
      <c r="C141" s="80">
        <v>5670</v>
      </c>
      <c r="D141" s="91">
        <f t="shared" si="2"/>
        <v>6237</v>
      </c>
      <c r="E141" s="71">
        <v>0.1</v>
      </c>
    </row>
    <row r="142" spans="1:5" x14ac:dyDescent="0.2">
      <c r="A142" s="144">
        <v>40864</v>
      </c>
      <c r="B142" s="92">
        <v>54</v>
      </c>
      <c r="C142" s="80">
        <v>5670</v>
      </c>
      <c r="D142" s="91">
        <f t="shared" si="2"/>
        <v>6237</v>
      </c>
      <c r="E142" s="71">
        <v>0.1</v>
      </c>
    </row>
    <row r="143" spans="1:5" x14ac:dyDescent="0.2">
      <c r="A143" s="144">
        <v>40865</v>
      </c>
      <c r="B143" s="92">
        <v>54</v>
      </c>
      <c r="C143" s="80">
        <v>5670</v>
      </c>
      <c r="D143" s="91">
        <f t="shared" si="2"/>
        <v>6237</v>
      </c>
      <c r="E143" s="71">
        <v>0.1</v>
      </c>
    </row>
    <row r="144" spans="1:5" x14ac:dyDescent="0.2">
      <c r="A144" s="144">
        <v>40866</v>
      </c>
      <c r="B144" s="92">
        <v>53</v>
      </c>
      <c r="C144" s="80">
        <v>5565</v>
      </c>
      <c r="D144" s="91">
        <f t="shared" si="2"/>
        <v>6121.5</v>
      </c>
      <c r="E144" s="71">
        <v>0.1</v>
      </c>
    </row>
    <row r="145" spans="1:5" x14ac:dyDescent="0.2">
      <c r="A145" s="144">
        <v>40867</v>
      </c>
      <c r="B145" s="92">
        <v>53</v>
      </c>
      <c r="C145" s="80">
        <v>5565</v>
      </c>
      <c r="D145" s="91">
        <f t="shared" si="2"/>
        <v>6121.5</v>
      </c>
      <c r="E145" s="71">
        <v>0.1</v>
      </c>
    </row>
    <row r="146" spans="1:5" x14ac:dyDescent="0.2">
      <c r="A146" s="144">
        <v>40868</v>
      </c>
      <c r="B146" s="92">
        <v>53</v>
      </c>
      <c r="C146" s="80">
        <v>5565</v>
      </c>
      <c r="D146" s="91">
        <f t="shared" si="2"/>
        <v>6121.5</v>
      </c>
      <c r="E146" s="71">
        <v>0.1</v>
      </c>
    </row>
    <row r="147" spans="1:5" x14ac:dyDescent="0.2">
      <c r="A147" s="144">
        <v>40869</v>
      </c>
      <c r="B147" s="92">
        <v>53</v>
      </c>
      <c r="C147" s="80">
        <v>5565</v>
      </c>
      <c r="D147" s="91">
        <f t="shared" si="2"/>
        <v>6121.5</v>
      </c>
      <c r="E147" s="71">
        <v>0.1</v>
      </c>
    </row>
    <row r="148" spans="1:5" x14ac:dyDescent="0.2">
      <c r="A148" s="144">
        <v>40870</v>
      </c>
      <c r="B148" s="92">
        <v>53</v>
      </c>
      <c r="C148" s="80">
        <v>5565</v>
      </c>
      <c r="D148" s="91">
        <f t="shared" si="2"/>
        <v>6121.5</v>
      </c>
      <c r="E148" s="71">
        <v>0.1</v>
      </c>
    </row>
    <row r="149" spans="1:5" x14ac:dyDescent="0.2">
      <c r="A149" s="144">
        <v>40871</v>
      </c>
      <c r="B149" s="92">
        <v>52</v>
      </c>
      <c r="C149" s="80">
        <v>5460</v>
      </c>
      <c r="D149" s="91">
        <f t="shared" si="2"/>
        <v>6006</v>
      </c>
      <c r="E149" s="71">
        <v>0.1</v>
      </c>
    </row>
    <row r="150" spans="1:5" x14ac:dyDescent="0.2">
      <c r="A150" s="144">
        <v>40872</v>
      </c>
      <c r="B150" s="92">
        <v>52</v>
      </c>
      <c r="C150" s="80">
        <v>5460</v>
      </c>
      <c r="D150" s="91">
        <f t="shared" si="2"/>
        <v>6006</v>
      </c>
      <c r="E150" s="71">
        <v>0.1</v>
      </c>
    </row>
    <row r="151" spans="1:5" x14ac:dyDescent="0.2">
      <c r="A151" s="144">
        <v>40873</v>
      </c>
      <c r="B151" s="92">
        <v>52</v>
      </c>
      <c r="C151" s="80">
        <v>5460</v>
      </c>
      <c r="D151" s="91">
        <f t="shared" si="2"/>
        <v>6006</v>
      </c>
      <c r="E151" s="71">
        <v>0.1</v>
      </c>
    </row>
    <row r="152" spans="1:5" x14ac:dyDescent="0.2">
      <c r="A152" s="144">
        <v>40874</v>
      </c>
      <c r="B152" s="92">
        <v>52</v>
      </c>
      <c r="C152" s="80">
        <v>5460</v>
      </c>
      <c r="D152" s="91">
        <f t="shared" si="2"/>
        <v>6006</v>
      </c>
      <c r="E152" s="71">
        <v>0.1</v>
      </c>
    </row>
    <row r="153" spans="1:5" x14ac:dyDescent="0.2">
      <c r="A153" s="144">
        <v>40875</v>
      </c>
      <c r="B153" s="92">
        <v>50</v>
      </c>
      <c r="C153" s="80">
        <v>5250</v>
      </c>
      <c r="D153" s="91">
        <f t="shared" si="2"/>
        <v>5775</v>
      </c>
      <c r="E153" s="71">
        <v>0.1</v>
      </c>
    </row>
    <row r="154" spans="1:5" x14ac:dyDescent="0.2">
      <c r="A154" s="144">
        <v>40876</v>
      </c>
      <c r="B154" s="92">
        <v>50</v>
      </c>
      <c r="C154" s="80">
        <v>5250</v>
      </c>
      <c r="D154" s="91">
        <f t="shared" si="2"/>
        <v>5775</v>
      </c>
      <c r="E154" s="71">
        <v>0.1</v>
      </c>
    </row>
    <row r="155" spans="1:5" x14ac:dyDescent="0.2">
      <c r="A155" s="144">
        <v>40877</v>
      </c>
      <c r="B155" s="92">
        <v>50</v>
      </c>
      <c r="C155" s="80">
        <v>5250</v>
      </c>
      <c r="D155" s="91">
        <f t="shared" si="2"/>
        <v>5775</v>
      </c>
      <c r="E155" s="71">
        <v>0.1</v>
      </c>
    </row>
    <row r="156" spans="1:5" x14ac:dyDescent="0.2">
      <c r="A156" s="144">
        <v>40878</v>
      </c>
      <c r="B156" s="92">
        <v>50</v>
      </c>
      <c r="C156" s="80">
        <v>5250</v>
      </c>
      <c r="D156" s="91">
        <f t="shared" si="2"/>
        <v>5775</v>
      </c>
      <c r="E156" s="71">
        <v>0.1</v>
      </c>
    </row>
    <row r="157" spans="1:5" x14ac:dyDescent="0.2">
      <c r="A157" s="144">
        <v>40879</v>
      </c>
      <c r="B157" s="92">
        <v>50</v>
      </c>
      <c r="C157" s="80">
        <v>5250</v>
      </c>
      <c r="D157" s="91">
        <f t="shared" si="2"/>
        <v>5775</v>
      </c>
      <c r="E157" s="71">
        <v>0.1</v>
      </c>
    </row>
    <row r="158" spans="1:5" x14ac:dyDescent="0.2">
      <c r="A158" s="144">
        <v>40880</v>
      </c>
      <c r="B158" s="92">
        <v>50</v>
      </c>
      <c r="C158" s="80">
        <v>5250</v>
      </c>
      <c r="D158" s="91">
        <f t="shared" si="2"/>
        <v>5775</v>
      </c>
      <c r="E158" s="71">
        <v>0.1</v>
      </c>
    </row>
    <row r="159" spans="1:5" x14ac:dyDescent="0.2">
      <c r="A159" s="144">
        <v>40881</v>
      </c>
      <c r="B159" s="92">
        <v>50</v>
      </c>
      <c r="C159" s="80">
        <v>5250</v>
      </c>
      <c r="D159" s="91">
        <f t="shared" si="2"/>
        <v>5775</v>
      </c>
      <c r="E159" s="71">
        <v>0.1</v>
      </c>
    </row>
    <row r="160" spans="1:5" x14ac:dyDescent="0.2">
      <c r="A160" s="144">
        <v>40882</v>
      </c>
      <c r="B160" s="92">
        <v>50</v>
      </c>
      <c r="C160" s="80">
        <v>5250</v>
      </c>
      <c r="D160" s="91">
        <f t="shared" si="2"/>
        <v>5775</v>
      </c>
      <c r="E160" s="71">
        <v>0.1</v>
      </c>
    </row>
    <row r="161" spans="1:5" x14ac:dyDescent="0.2">
      <c r="A161" s="144">
        <v>40883</v>
      </c>
      <c r="B161" s="92">
        <v>50</v>
      </c>
      <c r="C161" s="80">
        <v>5250</v>
      </c>
      <c r="D161" s="91">
        <f t="shared" si="2"/>
        <v>5775</v>
      </c>
      <c r="E161" s="71">
        <v>0.1</v>
      </c>
    </row>
    <row r="162" spans="1:5" x14ac:dyDescent="0.2">
      <c r="A162" s="144">
        <v>40884</v>
      </c>
      <c r="B162" s="92">
        <v>49</v>
      </c>
      <c r="C162" s="80">
        <v>5145</v>
      </c>
      <c r="D162" s="91">
        <f t="shared" si="2"/>
        <v>5659.5</v>
      </c>
      <c r="E162" s="71">
        <v>0.1</v>
      </c>
    </row>
    <row r="163" spans="1:5" x14ac:dyDescent="0.2">
      <c r="A163" s="144">
        <v>40885</v>
      </c>
      <c r="B163" s="92">
        <v>49</v>
      </c>
      <c r="C163" s="80">
        <v>5145</v>
      </c>
      <c r="D163" s="91">
        <f t="shared" si="2"/>
        <v>5659.5</v>
      </c>
      <c r="E163" s="71">
        <v>0.1</v>
      </c>
    </row>
    <row r="164" spans="1:5" x14ac:dyDescent="0.2">
      <c r="A164" s="144">
        <v>40886</v>
      </c>
      <c r="B164" s="92">
        <v>49</v>
      </c>
      <c r="C164" s="80">
        <v>5145</v>
      </c>
      <c r="D164" s="91">
        <f t="shared" si="2"/>
        <v>5659.5</v>
      </c>
      <c r="E164" s="71">
        <v>0.1</v>
      </c>
    </row>
    <row r="165" spans="1:5" x14ac:dyDescent="0.2">
      <c r="A165" s="144">
        <v>40887</v>
      </c>
      <c r="B165" s="92">
        <v>48</v>
      </c>
      <c r="C165" s="80">
        <v>5040</v>
      </c>
      <c r="D165" s="91">
        <f t="shared" si="2"/>
        <v>5544</v>
      </c>
      <c r="E165" s="71">
        <v>0.1</v>
      </c>
    </row>
    <row r="166" spans="1:5" x14ac:dyDescent="0.2">
      <c r="A166" s="144">
        <v>40888</v>
      </c>
      <c r="B166" s="92">
        <v>48</v>
      </c>
      <c r="C166" s="80">
        <v>5040</v>
      </c>
      <c r="D166" s="91">
        <f t="shared" si="2"/>
        <v>5544</v>
      </c>
      <c r="E166" s="71">
        <v>0.1</v>
      </c>
    </row>
    <row r="167" spans="1:5" x14ac:dyDescent="0.2">
      <c r="A167" s="144">
        <v>40889</v>
      </c>
      <c r="B167" s="92">
        <v>48</v>
      </c>
      <c r="C167" s="80">
        <v>5040</v>
      </c>
      <c r="D167" s="91">
        <f t="shared" si="2"/>
        <v>5544</v>
      </c>
      <c r="E167" s="71">
        <v>0.1</v>
      </c>
    </row>
    <row r="168" spans="1:5" x14ac:dyDescent="0.2">
      <c r="A168" s="144">
        <v>40890</v>
      </c>
      <c r="B168" s="92">
        <v>48</v>
      </c>
      <c r="C168" s="80">
        <v>5040</v>
      </c>
      <c r="D168" s="91">
        <f t="shared" si="2"/>
        <v>5544</v>
      </c>
      <c r="E168" s="71">
        <v>0.1</v>
      </c>
    </row>
    <row r="169" spans="1:5" x14ac:dyDescent="0.2">
      <c r="A169" s="144">
        <v>40891</v>
      </c>
      <c r="B169" s="92">
        <v>48</v>
      </c>
      <c r="C169" s="80">
        <v>5040</v>
      </c>
      <c r="D169" s="91">
        <f t="shared" si="2"/>
        <v>5544</v>
      </c>
      <c r="E169" s="71">
        <v>0.1</v>
      </c>
    </row>
    <row r="170" spans="1:5" x14ac:dyDescent="0.2">
      <c r="A170" s="144">
        <v>40892</v>
      </c>
      <c r="B170" s="92">
        <v>45</v>
      </c>
      <c r="C170" s="80">
        <v>4725</v>
      </c>
      <c r="D170" s="91">
        <f t="shared" si="2"/>
        <v>5197.5</v>
      </c>
      <c r="E170" s="71">
        <v>0.1</v>
      </c>
    </row>
    <row r="171" spans="1:5" x14ac:dyDescent="0.2">
      <c r="A171" s="144">
        <v>40893</v>
      </c>
      <c r="B171" s="92">
        <v>45</v>
      </c>
      <c r="C171" s="80">
        <v>4725</v>
      </c>
      <c r="D171" s="91">
        <f t="shared" si="2"/>
        <v>5197.5</v>
      </c>
      <c r="E171" s="71">
        <v>0.1</v>
      </c>
    </row>
    <row r="172" spans="1:5" x14ac:dyDescent="0.2">
      <c r="A172" s="144">
        <v>40894</v>
      </c>
      <c r="B172" s="92">
        <v>45</v>
      </c>
      <c r="C172" s="80">
        <v>4725</v>
      </c>
      <c r="D172" s="91">
        <f t="shared" si="2"/>
        <v>5197.5</v>
      </c>
      <c r="E172" s="71">
        <v>0.1</v>
      </c>
    </row>
    <row r="173" spans="1:5" x14ac:dyDescent="0.2">
      <c r="A173" s="144">
        <v>40895</v>
      </c>
      <c r="B173" s="92">
        <v>45</v>
      </c>
      <c r="C173" s="80">
        <v>4725</v>
      </c>
      <c r="D173" s="91">
        <f t="shared" si="2"/>
        <v>5197.5</v>
      </c>
      <c r="E173" s="71">
        <v>0.1</v>
      </c>
    </row>
    <row r="174" spans="1:5" x14ac:dyDescent="0.2">
      <c r="A174" s="144">
        <v>40896</v>
      </c>
      <c r="B174" s="92">
        <v>45</v>
      </c>
      <c r="C174" s="80">
        <v>4725</v>
      </c>
      <c r="D174" s="91">
        <f t="shared" si="2"/>
        <v>5197.5</v>
      </c>
      <c r="E174" s="71">
        <v>0.1</v>
      </c>
    </row>
    <row r="175" spans="1:5" x14ac:dyDescent="0.2">
      <c r="A175" s="144">
        <v>40897</v>
      </c>
      <c r="B175" s="92">
        <v>45</v>
      </c>
      <c r="C175" s="80">
        <v>4725</v>
      </c>
      <c r="D175" s="91">
        <f t="shared" si="2"/>
        <v>5197.5</v>
      </c>
      <c r="E175" s="71">
        <v>0.1</v>
      </c>
    </row>
    <row r="176" spans="1:5" x14ac:dyDescent="0.2">
      <c r="A176" s="144">
        <v>40898</v>
      </c>
      <c r="B176" s="92">
        <v>45</v>
      </c>
      <c r="C176" s="80">
        <v>4725</v>
      </c>
      <c r="D176" s="91">
        <f t="shared" si="2"/>
        <v>5197.5</v>
      </c>
      <c r="E176" s="71">
        <v>0.1</v>
      </c>
    </row>
    <row r="177" spans="1:5" x14ac:dyDescent="0.2">
      <c r="A177" s="144">
        <v>40899</v>
      </c>
      <c r="B177" s="92"/>
      <c r="C177" s="90"/>
      <c r="D177" s="91">
        <f t="shared" ref="D177:D225" si="3">C177*E177+C177</f>
        <v>0</v>
      </c>
      <c r="E177" s="71">
        <v>0.1</v>
      </c>
    </row>
    <row r="178" spans="1:5" x14ac:dyDescent="0.2">
      <c r="A178" s="144">
        <v>40900</v>
      </c>
      <c r="B178" s="92"/>
      <c r="C178" s="90"/>
      <c r="D178" s="91">
        <f t="shared" si="3"/>
        <v>0</v>
      </c>
      <c r="E178" s="71">
        <v>0.1</v>
      </c>
    </row>
    <row r="179" spans="1:5" x14ac:dyDescent="0.2">
      <c r="A179" s="144">
        <v>40901</v>
      </c>
      <c r="B179" s="92"/>
      <c r="C179" s="90"/>
      <c r="D179" s="91">
        <f t="shared" si="3"/>
        <v>0</v>
      </c>
      <c r="E179" s="71">
        <v>0.1</v>
      </c>
    </row>
    <row r="180" spans="1:5" x14ac:dyDescent="0.2">
      <c r="A180" s="144">
        <v>40902</v>
      </c>
      <c r="B180" s="92"/>
      <c r="C180" s="90"/>
      <c r="D180" s="91">
        <f t="shared" si="3"/>
        <v>0</v>
      </c>
      <c r="E180" s="71">
        <v>0.1</v>
      </c>
    </row>
    <row r="181" spans="1:5" x14ac:dyDescent="0.2">
      <c r="A181" s="144">
        <v>40903</v>
      </c>
      <c r="B181" s="92"/>
      <c r="C181" s="90"/>
      <c r="D181" s="91">
        <f t="shared" si="3"/>
        <v>0</v>
      </c>
      <c r="E181" s="71">
        <v>0.1</v>
      </c>
    </row>
    <row r="182" spans="1:5" x14ac:dyDescent="0.2">
      <c r="A182" s="144">
        <v>40904</v>
      </c>
      <c r="B182" s="92"/>
      <c r="C182" s="90"/>
      <c r="D182" s="91">
        <f t="shared" si="3"/>
        <v>0</v>
      </c>
      <c r="E182" s="71">
        <v>0.1</v>
      </c>
    </row>
    <row r="183" spans="1:5" x14ac:dyDescent="0.2">
      <c r="A183" s="144">
        <v>40905</v>
      </c>
      <c r="B183" s="92"/>
      <c r="C183" s="90"/>
      <c r="D183" s="91">
        <f t="shared" si="3"/>
        <v>0</v>
      </c>
      <c r="E183" s="71">
        <v>0.1</v>
      </c>
    </row>
    <row r="184" spans="1:5" x14ac:dyDescent="0.2">
      <c r="A184" s="144">
        <v>40906</v>
      </c>
      <c r="B184" s="92"/>
      <c r="C184" s="90"/>
      <c r="D184" s="91">
        <f t="shared" si="3"/>
        <v>0</v>
      </c>
      <c r="E184" s="71">
        <v>0.1</v>
      </c>
    </row>
    <row r="185" spans="1:5" x14ac:dyDescent="0.2">
      <c r="A185" s="144">
        <v>40907</v>
      </c>
      <c r="B185" s="92"/>
      <c r="C185" s="90"/>
      <c r="D185" s="91">
        <f t="shared" si="3"/>
        <v>0</v>
      </c>
      <c r="E185" s="71">
        <v>0.1</v>
      </c>
    </row>
    <row r="186" spans="1:5" x14ac:dyDescent="0.2">
      <c r="A186" s="144">
        <v>40908</v>
      </c>
      <c r="B186" s="92"/>
      <c r="C186" s="90"/>
      <c r="D186" s="91">
        <f t="shared" si="3"/>
        <v>0</v>
      </c>
      <c r="E186" s="71">
        <v>0.1</v>
      </c>
    </row>
    <row r="187" spans="1:5" x14ac:dyDescent="0.2">
      <c r="A187" s="144">
        <v>40909</v>
      </c>
      <c r="B187" s="92"/>
      <c r="C187" s="90"/>
      <c r="D187" s="91">
        <f t="shared" si="3"/>
        <v>0</v>
      </c>
      <c r="E187" s="71">
        <v>0.1</v>
      </c>
    </row>
    <row r="188" spans="1:5" x14ac:dyDescent="0.2">
      <c r="A188" s="144">
        <v>40910</v>
      </c>
      <c r="B188" s="92"/>
      <c r="C188" s="90"/>
      <c r="D188" s="91">
        <f t="shared" si="3"/>
        <v>0</v>
      </c>
      <c r="E188" s="71">
        <v>0.1</v>
      </c>
    </row>
    <row r="189" spans="1:5" x14ac:dyDescent="0.2">
      <c r="A189" s="144">
        <v>40911</v>
      </c>
      <c r="B189" s="92"/>
      <c r="C189" s="90"/>
      <c r="D189" s="91">
        <f t="shared" si="3"/>
        <v>0</v>
      </c>
      <c r="E189" s="71">
        <v>0.1</v>
      </c>
    </row>
    <row r="190" spans="1:5" x14ac:dyDescent="0.2">
      <c r="A190" s="144">
        <v>40912</v>
      </c>
      <c r="B190" s="92"/>
      <c r="C190" s="90"/>
      <c r="D190" s="91">
        <f t="shared" si="3"/>
        <v>0</v>
      </c>
      <c r="E190" s="71">
        <v>0.1</v>
      </c>
    </row>
    <row r="191" spans="1:5" x14ac:dyDescent="0.2">
      <c r="A191" s="144">
        <v>40913</v>
      </c>
      <c r="B191" s="92"/>
      <c r="C191" s="90"/>
      <c r="D191" s="91">
        <f t="shared" si="3"/>
        <v>0</v>
      </c>
      <c r="E191" s="71">
        <v>0.1</v>
      </c>
    </row>
    <row r="192" spans="1:5" x14ac:dyDescent="0.2">
      <c r="A192" s="144">
        <v>40914</v>
      </c>
      <c r="B192" s="92"/>
      <c r="C192" s="90"/>
      <c r="D192" s="91">
        <f t="shared" si="3"/>
        <v>0</v>
      </c>
      <c r="E192" s="71">
        <v>0.1</v>
      </c>
    </row>
    <row r="193" spans="1:5" x14ac:dyDescent="0.2">
      <c r="A193" s="144">
        <v>40915</v>
      </c>
      <c r="B193" s="92"/>
      <c r="C193" s="90"/>
      <c r="D193" s="91">
        <f t="shared" si="3"/>
        <v>0</v>
      </c>
      <c r="E193" s="71">
        <v>0.1</v>
      </c>
    </row>
    <row r="194" spans="1:5" x14ac:dyDescent="0.2">
      <c r="A194" s="144">
        <v>40916</v>
      </c>
      <c r="B194" s="92"/>
      <c r="C194" s="90"/>
      <c r="D194" s="91">
        <f t="shared" si="3"/>
        <v>0</v>
      </c>
      <c r="E194" s="71">
        <v>0.1</v>
      </c>
    </row>
    <row r="195" spans="1:5" x14ac:dyDescent="0.2">
      <c r="A195" s="144">
        <v>40917</v>
      </c>
      <c r="B195" s="92"/>
      <c r="C195" s="90"/>
      <c r="D195" s="91">
        <f t="shared" si="3"/>
        <v>0</v>
      </c>
      <c r="E195" s="71">
        <v>0.1</v>
      </c>
    </row>
    <row r="196" spans="1:5" x14ac:dyDescent="0.2">
      <c r="A196" s="144">
        <v>40918</v>
      </c>
      <c r="B196" s="92"/>
      <c r="C196" s="90"/>
      <c r="D196" s="91">
        <f t="shared" si="3"/>
        <v>0</v>
      </c>
      <c r="E196" s="71">
        <v>0.1</v>
      </c>
    </row>
    <row r="197" spans="1:5" x14ac:dyDescent="0.2">
      <c r="A197" s="144">
        <v>40919</v>
      </c>
      <c r="B197" s="92"/>
      <c r="C197" s="90"/>
      <c r="D197" s="91">
        <f t="shared" si="3"/>
        <v>0</v>
      </c>
      <c r="E197" s="71">
        <v>0.1</v>
      </c>
    </row>
    <row r="198" spans="1:5" x14ac:dyDescent="0.2">
      <c r="A198" s="144">
        <v>40920</v>
      </c>
      <c r="B198" s="92"/>
      <c r="C198" s="90"/>
      <c r="D198" s="91">
        <f t="shared" si="3"/>
        <v>0</v>
      </c>
      <c r="E198" s="71">
        <v>0.1</v>
      </c>
    </row>
    <row r="199" spans="1:5" x14ac:dyDescent="0.2">
      <c r="A199" s="144">
        <v>40921</v>
      </c>
      <c r="B199" s="92"/>
      <c r="C199" s="90"/>
      <c r="D199" s="91">
        <f t="shared" si="3"/>
        <v>0</v>
      </c>
      <c r="E199" s="71">
        <v>0.1</v>
      </c>
    </row>
    <row r="200" spans="1:5" x14ac:dyDescent="0.2">
      <c r="A200" s="144">
        <v>40922</v>
      </c>
      <c r="B200" s="92"/>
      <c r="C200" s="90"/>
      <c r="D200" s="91">
        <f t="shared" si="3"/>
        <v>0</v>
      </c>
      <c r="E200" s="71">
        <v>0.1</v>
      </c>
    </row>
    <row r="201" spans="1:5" x14ac:dyDescent="0.2">
      <c r="A201" s="144">
        <v>40923</v>
      </c>
      <c r="B201" s="92"/>
      <c r="C201" s="90"/>
      <c r="D201" s="91">
        <f t="shared" si="3"/>
        <v>0</v>
      </c>
      <c r="E201" s="71">
        <v>0.1</v>
      </c>
    </row>
    <row r="202" spans="1:5" x14ac:dyDescent="0.2">
      <c r="A202" s="144">
        <v>40924</v>
      </c>
      <c r="B202" s="92"/>
      <c r="C202" s="90"/>
      <c r="D202" s="91">
        <f t="shared" si="3"/>
        <v>0</v>
      </c>
      <c r="E202" s="71">
        <v>0.1</v>
      </c>
    </row>
    <row r="203" spans="1:5" x14ac:dyDescent="0.2">
      <c r="A203" s="144">
        <v>40925</v>
      </c>
      <c r="B203" s="92"/>
      <c r="C203" s="90"/>
      <c r="D203" s="91">
        <f t="shared" si="3"/>
        <v>0</v>
      </c>
      <c r="E203" s="71">
        <v>0.1</v>
      </c>
    </row>
    <row r="204" spans="1:5" x14ac:dyDescent="0.2">
      <c r="A204" s="144">
        <v>40926</v>
      </c>
      <c r="B204" s="92"/>
      <c r="C204" s="90"/>
      <c r="D204" s="91">
        <f t="shared" si="3"/>
        <v>0</v>
      </c>
      <c r="E204" s="71">
        <v>0.1</v>
      </c>
    </row>
    <row r="205" spans="1:5" x14ac:dyDescent="0.2">
      <c r="A205" s="144">
        <v>40927</v>
      </c>
      <c r="B205" s="92"/>
      <c r="C205" s="90"/>
      <c r="D205" s="91">
        <f t="shared" si="3"/>
        <v>0</v>
      </c>
      <c r="E205" s="71">
        <v>0.1</v>
      </c>
    </row>
    <row r="206" spans="1:5" x14ac:dyDescent="0.2">
      <c r="A206" s="144">
        <v>40928</v>
      </c>
      <c r="B206" s="92"/>
      <c r="C206" s="90"/>
      <c r="D206" s="91">
        <f t="shared" si="3"/>
        <v>0</v>
      </c>
      <c r="E206" s="71">
        <v>0.1</v>
      </c>
    </row>
    <row r="207" spans="1:5" x14ac:dyDescent="0.2">
      <c r="A207" s="144">
        <v>40929</v>
      </c>
      <c r="B207" s="92"/>
      <c r="C207" s="90"/>
      <c r="D207" s="91">
        <f t="shared" si="3"/>
        <v>0</v>
      </c>
      <c r="E207" s="71">
        <v>0.1</v>
      </c>
    </row>
    <row r="208" spans="1:5" x14ac:dyDescent="0.2">
      <c r="A208" s="144">
        <v>40930</v>
      </c>
      <c r="B208" s="92"/>
      <c r="C208" s="90"/>
      <c r="D208" s="91">
        <f t="shared" si="3"/>
        <v>0</v>
      </c>
      <c r="E208" s="71">
        <v>0.1</v>
      </c>
    </row>
    <row r="209" spans="1:5" x14ac:dyDescent="0.2">
      <c r="A209" s="144">
        <v>40931</v>
      </c>
      <c r="B209" s="92"/>
      <c r="C209" s="90"/>
      <c r="D209" s="91">
        <f t="shared" si="3"/>
        <v>0</v>
      </c>
      <c r="E209" s="71">
        <v>0.1</v>
      </c>
    </row>
    <row r="210" spans="1:5" x14ac:dyDescent="0.2">
      <c r="A210" s="144">
        <v>40932</v>
      </c>
      <c r="B210" s="92"/>
      <c r="C210" s="90"/>
      <c r="D210" s="91">
        <f t="shared" si="3"/>
        <v>0</v>
      </c>
      <c r="E210" s="71">
        <v>0.1</v>
      </c>
    </row>
    <row r="211" spans="1:5" x14ac:dyDescent="0.2">
      <c r="A211" s="144">
        <v>40933</v>
      </c>
      <c r="B211" s="92"/>
      <c r="C211" s="90"/>
      <c r="D211" s="91">
        <f t="shared" si="3"/>
        <v>0</v>
      </c>
      <c r="E211" s="71">
        <v>0.1</v>
      </c>
    </row>
    <row r="212" spans="1:5" x14ac:dyDescent="0.2">
      <c r="A212" s="144">
        <v>40934</v>
      </c>
      <c r="B212" s="92"/>
      <c r="C212" s="90"/>
      <c r="D212" s="91">
        <f t="shared" si="3"/>
        <v>0</v>
      </c>
      <c r="E212" s="71">
        <v>0.1</v>
      </c>
    </row>
    <row r="213" spans="1:5" x14ac:dyDescent="0.2">
      <c r="A213" s="144">
        <v>40935</v>
      </c>
      <c r="B213" s="92"/>
      <c r="C213" s="90"/>
      <c r="D213" s="91">
        <f t="shared" si="3"/>
        <v>0</v>
      </c>
      <c r="E213" s="71">
        <v>0.1</v>
      </c>
    </row>
    <row r="214" spans="1:5" x14ac:dyDescent="0.2">
      <c r="A214" s="144">
        <v>40936</v>
      </c>
      <c r="B214" s="92"/>
      <c r="C214" s="90"/>
      <c r="D214" s="91">
        <f t="shared" si="3"/>
        <v>0</v>
      </c>
      <c r="E214" s="71">
        <v>0.1</v>
      </c>
    </row>
    <row r="215" spans="1:5" x14ac:dyDescent="0.2">
      <c r="A215" s="144">
        <v>40937</v>
      </c>
      <c r="B215" s="92"/>
      <c r="C215" s="90"/>
      <c r="D215" s="91">
        <f t="shared" si="3"/>
        <v>0</v>
      </c>
      <c r="E215" s="71">
        <v>0.1</v>
      </c>
    </row>
    <row r="216" spans="1:5" x14ac:dyDescent="0.2">
      <c r="A216" s="144">
        <v>40938</v>
      </c>
      <c r="B216" s="92"/>
      <c r="C216" s="90"/>
      <c r="D216" s="91">
        <f t="shared" si="3"/>
        <v>0</v>
      </c>
      <c r="E216" s="71">
        <v>0.1</v>
      </c>
    </row>
    <row r="217" spans="1:5" ht="5.25" customHeight="1" x14ac:dyDescent="0.2">
      <c r="D217" s="91"/>
      <c r="E217" s="71"/>
    </row>
    <row r="218" spans="1:5" ht="5.25" customHeight="1" thickBot="1" x14ac:dyDescent="0.25">
      <c r="D218" s="91"/>
      <c r="E218" s="71"/>
    </row>
    <row r="219" spans="1:5" x14ac:dyDescent="0.2">
      <c r="A219" s="87"/>
      <c r="B219" s="88" t="s">
        <v>54</v>
      </c>
      <c r="C219" s="89" t="s">
        <v>53</v>
      </c>
      <c r="D219" s="91"/>
      <c r="E219" s="71"/>
    </row>
    <row r="220" spans="1:5" x14ac:dyDescent="0.2">
      <c r="A220" s="57" t="s">
        <v>85</v>
      </c>
      <c r="B220" s="58">
        <f>SUM(B3:B33)</f>
        <v>3320</v>
      </c>
      <c r="C220" s="59">
        <f>SUM(C3:C33)</f>
        <v>348600</v>
      </c>
      <c r="D220" s="91">
        <f>C220*E220+C220</f>
        <v>383460</v>
      </c>
      <c r="E220" s="71">
        <v>0.1</v>
      </c>
    </row>
    <row r="221" spans="1:5" x14ac:dyDescent="0.2">
      <c r="A221" s="57" t="s">
        <v>86</v>
      </c>
      <c r="B221" s="86">
        <f>SUM(B34:B64)</f>
        <v>2397</v>
      </c>
      <c r="C221" s="59">
        <f>SUM(C34:C64)</f>
        <v>251685</v>
      </c>
      <c r="D221" s="91">
        <f>C221*E221+C221</f>
        <v>276853.5</v>
      </c>
      <c r="E221" s="71">
        <v>0.1</v>
      </c>
    </row>
    <row r="222" spans="1:5" x14ac:dyDescent="0.2">
      <c r="A222" s="57" t="s">
        <v>87</v>
      </c>
      <c r="B222" s="86">
        <f>SUM(B65:B94)</f>
        <v>2015</v>
      </c>
      <c r="C222" s="138">
        <f>SUM(C65:C94)</f>
        <v>211575</v>
      </c>
      <c r="D222" s="91">
        <f t="shared" si="3"/>
        <v>232732.5</v>
      </c>
      <c r="E222" s="71">
        <v>0.1</v>
      </c>
    </row>
    <row r="223" spans="1:5" x14ac:dyDescent="0.2">
      <c r="A223" s="57" t="s">
        <v>88</v>
      </c>
      <c r="B223" s="86">
        <f>SUM(B95:B125)</f>
        <v>1829</v>
      </c>
      <c r="C223" s="138">
        <f>SUM(C95:C125)</f>
        <v>192045</v>
      </c>
      <c r="D223" s="91">
        <f t="shared" si="3"/>
        <v>211249.5</v>
      </c>
      <c r="E223" s="71">
        <v>0.1</v>
      </c>
    </row>
    <row r="224" spans="1:5" x14ac:dyDescent="0.2">
      <c r="A224" s="57" t="s">
        <v>89</v>
      </c>
      <c r="B224" s="86">
        <f>SUM(B126:B155)</f>
        <v>1613</v>
      </c>
      <c r="C224" s="138">
        <f>SUM(C126:C155)</f>
        <v>169365</v>
      </c>
      <c r="D224" s="91">
        <f t="shared" si="3"/>
        <v>186301.5</v>
      </c>
      <c r="E224" s="71">
        <v>0.1</v>
      </c>
    </row>
    <row r="225" spans="1:5" x14ac:dyDescent="0.2">
      <c r="A225" s="57" t="s">
        <v>90</v>
      </c>
      <c r="B225" s="86">
        <f>SUM(B156:B186)</f>
        <v>1002</v>
      </c>
      <c r="C225" s="59">
        <f>SUM(C156:C186)</f>
        <v>105210</v>
      </c>
      <c r="D225" s="91">
        <f t="shared" si="3"/>
        <v>115731</v>
      </c>
      <c r="E225" s="71">
        <v>0.1</v>
      </c>
    </row>
    <row r="226" spans="1:5" ht="13.5" thickBot="1" x14ac:dyDescent="0.25">
      <c r="A226" s="57" t="s">
        <v>91</v>
      </c>
      <c r="B226" s="139">
        <f>SUM(B187:B216)</f>
        <v>0</v>
      </c>
      <c r="C226" s="60">
        <f>SUM(C187:C216)</f>
        <v>0</v>
      </c>
      <c r="D226" s="91">
        <f>C226*E226+C226</f>
        <v>0</v>
      </c>
      <c r="E226" s="71">
        <v>0.1</v>
      </c>
    </row>
  </sheetData>
  <mergeCells count="1">
    <mergeCell ref="A1:C1"/>
  </mergeCells>
  <phoneticPr fontId="6" type="noConversion"/>
  <pageMargins left="0.75" right="0.75" top="1" bottom="1" header="0.5" footer="0.5"/>
  <pageSetup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 enableFormatConditionsCalculation="0">
    <tabColor theme="6" tint="-0.499984740745262"/>
  </sheetPr>
  <dimension ref="A1:AL37"/>
  <sheetViews>
    <sheetView workbookViewId="0">
      <selection activeCell="M27" sqref="M27"/>
    </sheetView>
  </sheetViews>
  <sheetFormatPr defaultRowHeight="12.75" x14ac:dyDescent="0.2"/>
  <cols>
    <col min="17" max="17" width="9.140625" style="76"/>
  </cols>
  <sheetData>
    <row r="1" spans="1:38" x14ac:dyDescent="0.2">
      <c r="A1" s="81" t="s">
        <v>48</v>
      </c>
      <c r="B1" s="81"/>
      <c r="C1" s="81"/>
      <c r="D1" s="3"/>
    </row>
    <row r="2" spans="1:38" x14ac:dyDescent="0.2">
      <c r="J2" s="3" t="s">
        <v>47</v>
      </c>
    </row>
    <row r="3" spans="1:38" hidden="1" x14ac:dyDescent="0.2"/>
    <row r="4" spans="1:38" s="16" customFormat="1" ht="21.75" customHeight="1" x14ac:dyDescent="0.2">
      <c r="A4" s="200"/>
      <c r="B4" s="200" t="s">
        <v>76</v>
      </c>
      <c r="C4" s="201">
        <v>40725</v>
      </c>
      <c r="D4" s="201">
        <v>40726</v>
      </c>
      <c r="E4" s="201">
        <v>40727</v>
      </c>
      <c r="F4" s="201">
        <v>40728</v>
      </c>
      <c r="G4" s="201">
        <v>40729</v>
      </c>
      <c r="H4" s="201">
        <v>40730</v>
      </c>
      <c r="I4" s="201">
        <v>40731</v>
      </c>
      <c r="J4" s="201">
        <v>40732</v>
      </c>
      <c r="K4" s="201">
        <v>40733</v>
      </c>
      <c r="L4" s="201">
        <v>40734</v>
      </c>
      <c r="M4" s="201">
        <v>40735</v>
      </c>
      <c r="N4" s="201">
        <v>40736</v>
      </c>
      <c r="O4" s="201">
        <v>40737</v>
      </c>
      <c r="P4" s="201">
        <v>40738</v>
      </c>
      <c r="Q4" s="201">
        <v>40739</v>
      </c>
      <c r="R4" s="201">
        <v>40740</v>
      </c>
      <c r="S4" s="201">
        <v>40741</v>
      </c>
      <c r="T4" s="201">
        <v>40742</v>
      </c>
      <c r="U4" s="201">
        <v>40743</v>
      </c>
      <c r="V4" s="201">
        <v>40744</v>
      </c>
      <c r="W4" s="201">
        <v>40745</v>
      </c>
      <c r="X4" s="201">
        <v>40746</v>
      </c>
      <c r="Y4" s="201">
        <v>40747</v>
      </c>
      <c r="Z4" s="201">
        <v>40748</v>
      </c>
      <c r="AA4" s="201">
        <v>40749</v>
      </c>
      <c r="AB4" s="201">
        <v>40750</v>
      </c>
      <c r="AC4" s="201">
        <v>40751</v>
      </c>
      <c r="AD4" s="201">
        <v>40752</v>
      </c>
      <c r="AE4" s="201">
        <v>40753</v>
      </c>
      <c r="AF4" s="201">
        <v>40754</v>
      </c>
      <c r="AG4" s="201">
        <v>40755</v>
      </c>
      <c r="AH4" s="17"/>
      <c r="AI4" s="17"/>
      <c r="AJ4" s="17"/>
      <c r="AK4" s="17"/>
      <c r="AL4" s="17"/>
    </row>
    <row r="5" spans="1:38" x14ac:dyDescent="0.2">
      <c r="A5" s="1">
        <v>40725</v>
      </c>
      <c r="B5" s="141">
        <v>120</v>
      </c>
      <c r="C5" s="38">
        <v>133</v>
      </c>
      <c r="D5" s="206"/>
      <c r="E5" s="206"/>
      <c r="F5" s="206"/>
      <c r="G5" s="206"/>
      <c r="H5" s="206"/>
      <c r="I5" s="206"/>
      <c r="J5" s="206"/>
      <c r="K5" s="206"/>
      <c r="L5" s="206"/>
      <c r="M5" s="206"/>
      <c r="N5" s="206"/>
      <c r="O5" s="206"/>
      <c r="P5" s="206"/>
      <c r="Q5" s="205"/>
      <c r="R5" s="206"/>
      <c r="S5" s="206"/>
      <c r="T5" s="206"/>
      <c r="U5" s="206"/>
      <c r="V5" s="206"/>
      <c r="W5" s="206"/>
      <c r="X5" s="206"/>
      <c r="Y5" s="206"/>
      <c r="Z5" s="206"/>
      <c r="AA5" s="206"/>
      <c r="AB5" s="206"/>
      <c r="AC5" s="206"/>
      <c r="AD5" s="206"/>
      <c r="AE5" s="206"/>
      <c r="AF5" s="206"/>
      <c r="AG5" s="206"/>
    </row>
    <row r="6" spans="1:38" x14ac:dyDescent="0.2">
      <c r="A6" s="1">
        <v>40726</v>
      </c>
      <c r="B6" s="141">
        <v>125</v>
      </c>
      <c r="C6" s="38">
        <v>130</v>
      </c>
      <c r="D6" s="2"/>
      <c r="E6" s="206"/>
      <c r="F6" s="206"/>
      <c r="G6" s="206"/>
      <c r="H6" s="206"/>
      <c r="I6" s="206"/>
      <c r="J6" s="206"/>
      <c r="K6" s="206"/>
      <c r="L6" s="206"/>
      <c r="M6" s="206"/>
      <c r="N6" s="206"/>
      <c r="O6" s="206"/>
      <c r="P6" s="206"/>
      <c r="Q6" s="205"/>
      <c r="R6" s="206"/>
      <c r="S6" s="206"/>
      <c r="T6" s="206"/>
      <c r="U6" s="206"/>
      <c r="V6" s="206"/>
      <c r="W6" s="206"/>
      <c r="X6" s="206"/>
      <c r="Y6" s="206"/>
      <c r="Z6" s="206"/>
      <c r="AA6" s="206"/>
      <c r="AB6" s="206"/>
      <c r="AC6" s="206"/>
      <c r="AD6" s="206"/>
      <c r="AE6" s="206"/>
      <c r="AF6" s="206"/>
      <c r="AG6" s="206"/>
    </row>
    <row r="7" spans="1:38" x14ac:dyDescent="0.2">
      <c r="A7" s="1">
        <v>40727</v>
      </c>
      <c r="B7" s="141">
        <v>120</v>
      </c>
      <c r="C7" s="38">
        <v>130</v>
      </c>
      <c r="D7" s="6"/>
      <c r="E7" s="6"/>
      <c r="F7" s="206"/>
      <c r="G7" s="206"/>
      <c r="H7" s="206"/>
      <c r="I7" s="206"/>
      <c r="J7" s="206"/>
      <c r="K7" s="206"/>
      <c r="L7" s="206"/>
      <c r="M7" s="206"/>
      <c r="N7" s="206"/>
      <c r="O7" s="206"/>
      <c r="P7" s="206"/>
      <c r="Q7" s="205"/>
      <c r="R7" s="206"/>
      <c r="S7" s="206"/>
      <c r="T7" s="206"/>
      <c r="U7" s="206"/>
      <c r="V7" s="206"/>
      <c r="W7" s="206"/>
      <c r="X7" s="206"/>
      <c r="Y7" s="206"/>
      <c r="Z7" s="206"/>
      <c r="AA7" s="206"/>
      <c r="AB7" s="206"/>
      <c r="AC7" s="206"/>
      <c r="AD7" s="206"/>
      <c r="AE7" s="206"/>
      <c r="AF7" s="206"/>
      <c r="AG7" s="206"/>
    </row>
    <row r="8" spans="1:38" x14ac:dyDescent="0.2">
      <c r="A8" s="1">
        <v>40728</v>
      </c>
      <c r="B8" s="141">
        <v>115</v>
      </c>
      <c r="C8" s="38">
        <v>125</v>
      </c>
      <c r="D8" s="6"/>
      <c r="E8" s="6"/>
      <c r="F8" s="32"/>
      <c r="G8" s="206"/>
      <c r="H8" s="206"/>
      <c r="I8" s="206"/>
      <c r="J8" s="206"/>
      <c r="K8" s="206"/>
      <c r="L8" s="206"/>
      <c r="M8" s="206"/>
      <c r="N8" s="206"/>
      <c r="O8" s="206"/>
      <c r="P8" s="206"/>
      <c r="Q8" s="205"/>
      <c r="R8" s="206"/>
      <c r="S8" s="206"/>
      <c r="T8" s="206"/>
      <c r="U8" s="206"/>
      <c r="V8" s="206"/>
      <c r="W8" s="206"/>
      <c r="X8" s="206"/>
      <c r="Y8" s="206"/>
      <c r="Z8" s="206"/>
      <c r="AA8" s="206"/>
      <c r="AB8" s="206"/>
      <c r="AC8" s="206"/>
      <c r="AD8" s="206"/>
      <c r="AE8" s="206"/>
      <c r="AF8" s="206"/>
      <c r="AG8" s="206"/>
    </row>
    <row r="9" spans="1:38" x14ac:dyDescent="0.2">
      <c r="A9" s="1">
        <v>40729</v>
      </c>
      <c r="B9" s="141">
        <v>110</v>
      </c>
      <c r="C9" s="38">
        <v>125</v>
      </c>
      <c r="D9" s="6"/>
      <c r="E9" s="6"/>
      <c r="F9" s="32"/>
      <c r="G9" s="6"/>
      <c r="H9" s="206"/>
      <c r="I9" s="206"/>
      <c r="J9" s="206"/>
      <c r="K9" s="206"/>
      <c r="L9" s="206"/>
      <c r="M9" s="206"/>
      <c r="N9" s="206"/>
      <c r="O9" s="206"/>
      <c r="P9" s="206"/>
      <c r="Q9" s="205"/>
      <c r="R9" s="206"/>
      <c r="S9" s="206"/>
      <c r="T9" s="206"/>
      <c r="U9" s="206"/>
      <c r="V9" s="206"/>
      <c r="W9" s="206"/>
      <c r="X9" s="206"/>
      <c r="Y9" s="206"/>
      <c r="Z9" s="206"/>
      <c r="AA9" s="206"/>
      <c r="AB9" s="206"/>
      <c r="AC9" s="206"/>
      <c r="AD9" s="206"/>
      <c r="AE9" s="206"/>
      <c r="AF9" s="206"/>
      <c r="AG9" s="206"/>
    </row>
    <row r="10" spans="1:38" x14ac:dyDescent="0.2">
      <c r="A10" s="1">
        <v>40730</v>
      </c>
      <c r="B10" s="141">
        <v>105</v>
      </c>
      <c r="C10" s="38">
        <v>123</v>
      </c>
      <c r="D10" s="6"/>
      <c r="E10" s="6"/>
      <c r="F10" s="32"/>
      <c r="G10" s="6"/>
      <c r="H10" s="6"/>
      <c r="I10" s="206"/>
      <c r="J10" s="206"/>
      <c r="K10" s="206"/>
      <c r="L10" s="206"/>
      <c r="M10" s="206"/>
      <c r="N10" s="206"/>
      <c r="O10" s="206"/>
      <c r="P10" s="206"/>
      <c r="Q10" s="205"/>
      <c r="R10" s="206"/>
      <c r="S10" s="206"/>
      <c r="T10" s="206"/>
      <c r="U10" s="206"/>
      <c r="V10" s="206"/>
      <c r="W10" s="206"/>
      <c r="X10" s="206"/>
      <c r="Y10" s="206"/>
      <c r="Z10" s="206"/>
      <c r="AA10" s="206"/>
      <c r="AB10" s="206"/>
      <c r="AC10" s="206"/>
      <c r="AD10" s="206"/>
      <c r="AE10" s="206"/>
      <c r="AF10" s="206"/>
      <c r="AG10" s="206"/>
    </row>
    <row r="11" spans="1:38" x14ac:dyDescent="0.2">
      <c r="A11" s="1">
        <v>40731</v>
      </c>
      <c r="B11" s="141">
        <v>100</v>
      </c>
      <c r="C11" s="38">
        <v>122</v>
      </c>
      <c r="D11" s="6"/>
      <c r="E11" s="6"/>
      <c r="F11" s="32"/>
      <c r="G11" s="6"/>
      <c r="H11" s="6"/>
      <c r="I11" s="6"/>
      <c r="J11" s="206"/>
      <c r="K11" s="206"/>
      <c r="L11" s="206"/>
      <c r="M11" s="206"/>
      <c r="N11" s="206"/>
      <c r="O11" s="206"/>
      <c r="P11" s="206"/>
      <c r="Q11" s="205"/>
      <c r="R11" s="206"/>
      <c r="S11" s="206"/>
      <c r="T11" s="206"/>
      <c r="U11" s="206"/>
      <c r="V11" s="206"/>
      <c r="W11" s="206"/>
      <c r="X11" s="206"/>
      <c r="Y11" s="206"/>
      <c r="Z11" s="206"/>
      <c r="AA11" s="206"/>
      <c r="AB11" s="206"/>
      <c r="AC11" s="206"/>
      <c r="AD11" s="206"/>
      <c r="AE11" s="206"/>
      <c r="AF11" s="206"/>
      <c r="AG11" s="206"/>
    </row>
    <row r="12" spans="1:38" x14ac:dyDescent="0.2">
      <c r="A12" s="1">
        <v>40732</v>
      </c>
      <c r="B12" s="141">
        <v>95</v>
      </c>
      <c r="C12" s="38">
        <v>120</v>
      </c>
      <c r="D12" s="6"/>
      <c r="E12" s="6"/>
      <c r="F12" s="32"/>
      <c r="G12" s="6"/>
      <c r="H12" s="6"/>
      <c r="I12" s="6"/>
      <c r="J12" s="74"/>
      <c r="K12" s="206"/>
      <c r="L12" s="206"/>
      <c r="M12" s="206"/>
      <c r="N12" s="206"/>
      <c r="O12" s="206"/>
      <c r="P12" s="206"/>
      <c r="Q12" s="205"/>
      <c r="R12" s="206"/>
      <c r="S12" s="206"/>
      <c r="T12" s="206"/>
      <c r="U12" s="206"/>
      <c r="V12" s="206"/>
      <c r="W12" s="206"/>
      <c r="X12" s="206"/>
      <c r="Y12" s="206"/>
      <c r="Z12" s="206"/>
      <c r="AA12" s="206"/>
      <c r="AB12" s="206"/>
      <c r="AC12" s="206"/>
      <c r="AD12" s="206"/>
      <c r="AE12" s="206"/>
      <c r="AF12" s="206"/>
      <c r="AG12" s="206"/>
    </row>
    <row r="13" spans="1:38" x14ac:dyDescent="0.2">
      <c r="A13" s="1">
        <v>40733</v>
      </c>
      <c r="B13" s="142">
        <v>90</v>
      </c>
      <c r="C13" s="82">
        <v>115</v>
      </c>
      <c r="D13" s="32"/>
      <c r="E13" s="32"/>
      <c r="F13" s="32"/>
      <c r="G13" s="32"/>
      <c r="H13" s="32"/>
      <c r="I13" s="6"/>
      <c r="J13" s="74"/>
      <c r="K13" s="74"/>
      <c r="L13" s="206"/>
      <c r="M13" s="206"/>
      <c r="N13" s="206"/>
      <c r="O13" s="206"/>
      <c r="P13" s="206"/>
      <c r="Q13" s="205"/>
      <c r="R13" s="206"/>
      <c r="S13" s="206"/>
      <c r="T13" s="206"/>
      <c r="U13" s="206"/>
      <c r="V13" s="206"/>
      <c r="W13" s="206"/>
      <c r="X13" s="206"/>
      <c r="Y13" s="206"/>
      <c r="Z13" s="206"/>
      <c r="AA13" s="206"/>
      <c r="AB13" s="206"/>
      <c r="AC13" s="206"/>
      <c r="AD13" s="206"/>
      <c r="AE13" s="206"/>
      <c r="AF13" s="206"/>
      <c r="AG13" s="206"/>
    </row>
    <row r="14" spans="1:38" x14ac:dyDescent="0.2">
      <c r="A14" s="1">
        <v>40734</v>
      </c>
      <c r="B14" s="199">
        <v>85</v>
      </c>
      <c r="C14" s="82">
        <v>113</v>
      </c>
      <c r="D14" s="32"/>
      <c r="E14" s="32"/>
      <c r="F14" s="32"/>
      <c r="G14" s="32"/>
      <c r="H14" s="32"/>
      <c r="I14" s="6"/>
      <c r="J14" s="74"/>
      <c r="K14" s="74"/>
      <c r="L14" s="74"/>
      <c r="M14" s="206"/>
      <c r="N14" s="206"/>
      <c r="O14" s="206"/>
      <c r="P14" s="206"/>
      <c r="Q14" s="205"/>
      <c r="R14" s="206"/>
      <c r="S14" s="206"/>
      <c r="T14" s="206"/>
      <c r="U14" s="206"/>
      <c r="V14" s="206"/>
      <c r="W14" s="206"/>
      <c r="X14" s="206"/>
      <c r="Y14" s="206"/>
      <c r="Z14" s="206"/>
      <c r="AA14" s="206"/>
      <c r="AB14" s="206"/>
      <c r="AC14" s="206"/>
      <c r="AD14" s="206"/>
      <c r="AE14" s="206"/>
      <c r="AF14" s="206"/>
      <c r="AG14" s="206"/>
    </row>
    <row r="15" spans="1:38" x14ac:dyDescent="0.2">
      <c r="A15" s="1">
        <v>40735</v>
      </c>
      <c r="B15" s="142">
        <v>80</v>
      </c>
      <c r="C15" s="82">
        <v>110</v>
      </c>
      <c r="D15" s="32"/>
      <c r="E15" s="32"/>
      <c r="F15" s="32"/>
      <c r="G15" s="32"/>
      <c r="H15" s="32"/>
      <c r="I15" s="6"/>
      <c r="J15" s="74"/>
      <c r="K15" s="74"/>
      <c r="L15" s="74"/>
      <c r="M15" s="6"/>
      <c r="N15" s="206"/>
      <c r="O15" s="206"/>
      <c r="P15" s="206"/>
      <c r="Q15" s="205"/>
      <c r="R15" s="206"/>
      <c r="S15" s="206"/>
      <c r="T15" s="206"/>
      <c r="U15" s="206"/>
      <c r="V15" s="206"/>
      <c r="W15" s="206"/>
      <c r="X15" s="206"/>
      <c r="Y15" s="206"/>
      <c r="Z15" s="206"/>
      <c r="AA15" s="206"/>
      <c r="AB15" s="206"/>
      <c r="AC15" s="206"/>
      <c r="AD15" s="206"/>
      <c r="AE15" s="206"/>
      <c r="AF15" s="206"/>
      <c r="AG15" s="206"/>
    </row>
    <row r="16" spans="1:38" x14ac:dyDescent="0.2">
      <c r="A16" s="1">
        <v>40736</v>
      </c>
      <c r="B16" s="142">
        <v>75</v>
      </c>
      <c r="C16" s="82">
        <v>110</v>
      </c>
      <c r="D16" s="32"/>
      <c r="E16" s="32"/>
      <c r="F16" s="32"/>
      <c r="G16" s="32"/>
      <c r="H16" s="32"/>
      <c r="I16" s="6"/>
      <c r="J16" s="74"/>
      <c r="K16" s="74"/>
      <c r="L16" s="74"/>
      <c r="M16" s="6"/>
      <c r="N16" s="6"/>
      <c r="O16" s="206"/>
      <c r="P16" s="206"/>
      <c r="Q16" s="205"/>
      <c r="R16" s="206"/>
      <c r="S16" s="206"/>
      <c r="T16" s="206"/>
      <c r="U16" s="206"/>
      <c r="V16" s="206"/>
      <c r="W16" s="206"/>
      <c r="X16" s="206"/>
      <c r="Y16" s="206"/>
      <c r="Z16" s="206"/>
      <c r="AA16" s="206"/>
      <c r="AB16" s="206"/>
      <c r="AC16" s="206"/>
      <c r="AD16" s="206"/>
      <c r="AE16" s="206"/>
      <c r="AF16" s="206"/>
      <c r="AG16" s="206"/>
    </row>
    <row r="17" spans="1:33" x14ac:dyDescent="0.2">
      <c r="A17" s="1">
        <v>40737</v>
      </c>
      <c r="B17" s="142">
        <v>70</v>
      </c>
      <c r="C17" s="82">
        <v>107</v>
      </c>
      <c r="D17" s="32"/>
      <c r="E17" s="32"/>
      <c r="F17" s="32"/>
      <c r="G17" s="32"/>
      <c r="H17" s="32"/>
      <c r="I17" s="6"/>
      <c r="J17" s="74"/>
      <c r="K17" s="74"/>
      <c r="L17" s="74"/>
      <c r="M17" s="6"/>
      <c r="N17" s="6"/>
      <c r="O17" s="32"/>
      <c r="P17" s="206"/>
      <c r="Q17" s="205"/>
      <c r="R17" s="206"/>
      <c r="S17" s="206"/>
      <c r="T17" s="206"/>
      <c r="U17" s="206"/>
      <c r="V17" s="206"/>
      <c r="W17" s="206"/>
      <c r="X17" s="206"/>
      <c r="Y17" s="206"/>
      <c r="Z17" s="206"/>
      <c r="AA17" s="206"/>
      <c r="AB17" s="206"/>
      <c r="AC17" s="206"/>
      <c r="AD17" s="206"/>
      <c r="AE17" s="206"/>
      <c r="AF17" s="206"/>
      <c r="AG17" s="206"/>
    </row>
    <row r="18" spans="1:33" x14ac:dyDescent="0.2">
      <c r="A18" s="1">
        <v>40738</v>
      </c>
      <c r="B18" s="142">
        <v>65</v>
      </c>
      <c r="C18" s="82">
        <v>105</v>
      </c>
      <c r="D18" s="32"/>
      <c r="E18" s="32"/>
      <c r="F18" s="32"/>
      <c r="G18" s="32"/>
      <c r="H18" s="32"/>
      <c r="I18" s="6"/>
      <c r="J18" s="74"/>
      <c r="K18" s="74"/>
      <c r="L18" s="74"/>
      <c r="M18" s="6"/>
      <c r="N18" s="6"/>
      <c r="O18" s="32"/>
      <c r="P18" s="6"/>
      <c r="Q18" s="205"/>
      <c r="R18" s="206"/>
      <c r="S18" s="206"/>
      <c r="T18" s="206"/>
      <c r="U18" s="206"/>
      <c r="V18" s="206"/>
      <c r="W18" s="206"/>
      <c r="X18" s="206"/>
      <c r="Y18" s="206"/>
      <c r="Z18" s="206"/>
      <c r="AA18" s="206"/>
      <c r="AB18" s="206"/>
      <c r="AC18" s="206"/>
      <c r="AD18" s="206"/>
      <c r="AE18" s="206"/>
      <c r="AF18" s="206"/>
      <c r="AG18" s="206"/>
    </row>
    <row r="19" spans="1:33" x14ac:dyDescent="0.2">
      <c r="A19" s="1">
        <v>40739</v>
      </c>
      <c r="B19" s="142">
        <v>60</v>
      </c>
      <c r="C19" s="82">
        <v>105</v>
      </c>
      <c r="D19" s="32"/>
      <c r="E19" s="32"/>
      <c r="F19" s="32"/>
      <c r="G19" s="32"/>
      <c r="H19" s="32"/>
      <c r="I19" s="6"/>
      <c r="J19" s="74"/>
      <c r="K19" s="74"/>
      <c r="L19" s="74"/>
      <c r="M19" s="6"/>
      <c r="N19" s="6"/>
      <c r="O19" s="32"/>
      <c r="P19" s="6"/>
      <c r="Q19" s="77"/>
      <c r="R19" s="206"/>
      <c r="S19" s="206"/>
      <c r="T19" s="206"/>
      <c r="U19" s="206"/>
      <c r="V19" s="206"/>
      <c r="W19" s="206"/>
      <c r="X19" s="206"/>
      <c r="Y19" s="206"/>
      <c r="Z19" s="206"/>
      <c r="AA19" s="206"/>
      <c r="AB19" s="206"/>
      <c r="AC19" s="206"/>
      <c r="AD19" s="206"/>
      <c r="AE19" s="206"/>
      <c r="AF19" s="206"/>
      <c r="AG19" s="206"/>
    </row>
    <row r="20" spans="1:33" x14ac:dyDescent="0.2">
      <c r="A20" s="1">
        <v>40740</v>
      </c>
      <c r="B20" s="142">
        <v>55</v>
      </c>
      <c r="C20" s="82">
        <v>103</v>
      </c>
      <c r="D20" s="32"/>
      <c r="E20" s="32"/>
      <c r="F20" s="32"/>
      <c r="G20" s="32"/>
      <c r="H20" s="32"/>
      <c r="I20" s="6"/>
      <c r="J20" s="74"/>
      <c r="K20" s="74"/>
      <c r="L20" s="74"/>
      <c r="M20" s="6"/>
      <c r="N20" s="6"/>
      <c r="O20" s="32"/>
      <c r="P20" s="6"/>
      <c r="Q20" s="77"/>
      <c r="R20" s="207"/>
      <c r="S20" s="206"/>
      <c r="T20" s="206"/>
      <c r="U20" s="206"/>
      <c r="V20" s="206"/>
      <c r="W20" s="206"/>
      <c r="X20" s="206"/>
      <c r="Y20" s="206"/>
      <c r="Z20" s="206"/>
      <c r="AA20" s="206"/>
      <c r="AB20" s="206"/>
      <c r="AC20" s="206"/>
      <c r="AD20" s="206"/>
      <c r="AE20" s="206"/>
      <c r="AF20" s="206"/>
      <c r="AG20" s="206"/>
    </row>
    <row r="21" spans="1:33" x14ac:dyDescent="0.2">
      <c r="A21" s="1">
        <v>40741</v>
      </c>
      <c r="B21" s="142">
        <v>55</v>
      </c>
      <c r="C21" s="82">
        <v>102</v>
      </c>
      <c r="D21" s="32"/>
      <c r="E21" s="32"/>
      <c r="F21" s="32"/>
      <c r="G21" s="32"/>
      <c r="H21" s="32"/>
      <c r="I21" s="6"/>
      <c r="J21" s="74"/>
      <c r="K21" s="74"/>
      <c r="L21" s="74"/>
      <c r="M21" s="6"/>
      <c r="N21" s="6"/>
      <c r="O21" s="32"/>
      <c r="P21" s="6"/>
      <c r="Q21" s="77"/>
      <c r="R21" s="6"/>
      <c r="S21" s="32"/>
      <c r="T21" s="206"/>
      <c r="U21" s="206"/>
      <c r="V21" s="206"/>
      <c r="W21" s="206"/>
      <c r="X21" s="206"/>
      <c r="Y21" s="206"/>
      <c r="Z21" s="206"/>
      <c r="AA21" s="206"/>
      <c r="AB21" s="206"/>
      <c r="AC21" s="206"/>
      <c r="AD21" s="206"/>
      <c r="AE21" s="206"/>
      <c r="AF21" s="206"/>
      <c r="AG21" s="206"/>
    </row>
    <row r="22" spans="1:33" x14ac:dyDescent="0.2">
      <c r="A22" s="1">
        <v>40742</v>
      </c>
      <c r="B22" s="142">
        <v>55</v>
      </c>
      <c r="C22" s="82">
        <v>102</v>
      </c>
      <c r="D22" s="32"/>
      <c r="E22" s="32"/>
      <c r="F22" s="32"/>
      <c r="G22" s="32"/>
      <c r="H22" s="32"/>
      <c r="I22" s="6"/>
      <c r="J22" s="74"/>
      <c r="K22" s="74"/>
      <c r="L22" s="74"/>
      <c r="M22" s="6"/>
      <c r="N22" s="6"/>
      <c r="O22" s="32"/>
      <c r="P22" s="6"/>
      <c r="Q22" s="77"/>
      <c r="R22" s="6"/>
      <c r="S22" s="32"/>
      <c r="T22" s="32"/>
      <c r="U22" s="206"/>
      <c r="V22" s="206"/>
      <c r="W22" s="206"/>
      <c r="X22" s="206"/>
      <c r="Y22" s="206"/>
      <c r="Z22" s="206"/>
      <c r="AA22" s="206"/>
      <c r="AB22" s="206"/>
      <c r="AC22" s="206"/>
      <c r="AD22" s="206"/>
      <c r="AE22" s="206"/>
      <c r="AF22" s="206"/>
      <c r="AG22" s="206"/>
    </row>
    <row r="23" spans="1:33" x14ac:dyDescent="0.2">
      <c r="A23" s="1">
        <v>40743</v>
      </c>
      <c r="B23" s="142">
        <v>50</v>
      </c>
      <c r="C23" s="82">
        <v>102</v>
      </c>
      <c r="D23" s="32"/>
      <c r="E23" s="32"/>
      <c r="F23" s="32"/>
      <c r="G23" s="32"/>
      <c r="H23" s="32"/>
      <c r="I23" s="6"/>
      <c r="J23" s="74"/>
      <c r="K23" s="74"/>
      <c r="L23" s="74"/>
      <c r="M23" s="6"/>
      <c r="N23" s="6"/>
      <c r="O23" s="32"/>
      <c r="P23" s="6"/>
      <c r="Q23" s="77"/>
      <c r="R23" s="6"/>
      <c r="S23" s="32"/>
      <c r="T23" s="32"/>
      <c r="U23" s="6"/>
      <c r="V23" s="206"/>
      <c r="W23" s="206"/>
      <c r="X23" s="206"/>
      <c r="Y23" s="206"/>
      <c r="Z23" s="206"/>
      <c r="AA23" s="206"/>
      <c r="AB23" s="206"/>
      <c r="AC23" s="206"/>
      <c r="AD23" s="206"/>
      <c r="AE23" s="206"/>
      <c r="AF23" s="206"/>
      <c r="AG23" s="206"/>
    </row>
    <row r="24" spans="1:33" x14ac:dyDescent="0.2">
      <c r="A24" s="1">
        <v>40744</v>
      </c>
      <c r="B24" s="142">
        <v>50</v>
      </c>
      <c r="C24" s="82">
        <v>102</v>
      </c>
      <c r="D24" s="32"/>
      <c r="E24" s="32"/>
      <c r="F24" s="32"/>
      <c r="G24" s="32"/>
      <c r="H24" s="32"/>
      <c r="I24" s="6"/>
      <c r="J24" s="74"/>
      <c r="K24" s="74"/>
      <c r="L24" s="74"/>
      <c r="M24" s="6"/>
      <c r="N24" s="6"/>
      <c r="O24" s="32"/>
      <c r="P24" s="6"/>
      <c r="Q24" s="77"/>
      <c r="R24" s="6"/>
      <c r="S24" s="32"/>
      <c r="T24" s="32"/>
      <c r="U24" s="6"/>
      <c r="V24" s="32"/>
      <c r="W24" s="206"/>
      <c r="X24" s="206"/>
      <c r="Y24" s="206"/>
      <c r="Z24" s="206"/>
      <c r="AA24" s="206"/>
      <c r="AB24" s="206"/>
      <c r="AC24" s="206"/>
      <c r="AD24" s="206"/>
      <c r="AE24" s="206"/>
      <c r="AF24" s="206"/>
      <c r="AG24" s="206"/>
    </row>
    <row r="25" spans="1:33" x14ac:dyDescent="0.2">
      <c r="A25" s="1">
        <v>40745</v>
      </c>
      <c r="B25" s="142">
        <v>50</v>
      </c>
      <c r="C25" s="82">
        <v>100</v>
      </c>
      <c r="D25" s="32"/>
      <c r="E25" s="32"/>
      <c r="F25" s="32"/>
      <c r="G25" s="32"/>
      <c r="H25" s="32"/>
      <c r="I25" s="6"/>
      <c r="J25" s="74"/>
      <c r="K25" s="74"/>
      <c r="L25" s="74"/>
      <c r="M25" s="6"/>
      <c r="N25" s="6"/>
      <c r="O25" s="32"/>
      <c r="P25" s="6"/>
      <c r="Q25" s="77"/>
      <c r="R25" s="6"/>
      <c r="S25" s="32"/>
      <c r="T25" s="32"/>
      <c r="U25" s="6"/>
      <c r="V25" s="32"/>
      <c r="W25" s="6"/>
      <c r="X25" s="206"/>
      <c r="Y25" s="206"/>
      <c r="Z25" s="206"/>
      <c r="AA25" s="206"/>
      <c r="AB25" s="206"/>
      <c r="AC25" s="206"/>
      <c r="AD25" s="206"/>
      <c r="AE25" s="206"/>
      <c r="AF25" s="206"/>
      <c r="AG25" s="206"/>
    </row>
    <row r="26" spans="1:33" x14ac:dyDescent="0.2">
      <c r="A26" s="1">
        <v>40746</v>
      </c>
      <c r="B26" s="142">
        <v>50</v>
      </c>
      <c r="C26" s="82">
        <v>100</v>
      </c>
      <c r="D26" s="32"/>
      <c r="E26" s="32"/>
      <c r="F26" s="32"/>
      <c r="G26" s="32"/>
      <c r="H26" s="32"/>
      <c r="I26" s="6"/>
      <c r="J26" s="74"/>
      <c r="K26" s="74"/>
      <c r="L26" s="74"/>
      <c r="M26" s="6"/>
      <c r="N26" s="6"/>
      <c r="O26" s="32"/>
      <c r="P26" s="6"/>
      <c r="Q26" s="77"/>
      <c r="R26" s="6"/>
      <c r="S26" s="32"/>
      <c r="T26" s="32"/>
      <c r="U26" s="6"/>
      <c r="V26" s="32"/>
      <c r="W26" s="6"/>
      <c r="X26" s="78"/>
      <c r="Y26" s="206"/>
      <c r="Z26" s="206"/>
      <c r="AA26" s="206"/>
      <c r="AB26" s="206"/>
      <c r="AC26" s="206"/>
      <c r="AD26" s="206"/>
      <c r="AE26" s="206"/>
      <c r="AF26" s="206"/>
      <c r="AG26" s="206"/>
    </row>
    <row r="27" spans="1:33" x14ac:dyDescent="0.2">
      <c r="A27" s="1">
        <v>40747</v>
      </c>
      <c r="B27" s="142">
        <v>50</v>
      </c>
      <c r="C27" s="82">
        <v>100</v>
      </c>
      <c r="D27" s="32"/>
      <c r="E27" s="32"/>
      <c r="F27" s="32"/>
      <c r="G27" s="32"/>
      <c r="H27" s="32"/>
      <c r="I27" s="6"/>
      <c r="J27" s="74"/>
      <c r="K27" s="74"/>
      <c r="L27" s="74"/>
      <c r="M27" s="6"/>
      <c r="N27" s="6"/>
      <c r="O27" s="32"/>
      <c r="P27" s="6"/>
      <c r="Q27" s="77"/>
      <c r="R27" s="6"/>
      <c r="S27" s="32"/>
      <c r="T27" s="32"/>
      <c r="U27" s="6"/>
      <c r="V27" s="32"/>
      <c r="W27" s="6"/>
      <c r="X27" s="78"/>
      <c r="Y27" s="6"/>
      <c r="Z27" s="206"/>
      <c r="AA27" s="206"/>
      <c r="AB27" s="206"/>
      <c r="AC27" s="206"/>
      <c r="AD27" s="206"/>
      <c r="AE27" s="206"/>
      <c r="AF27" s="206"/>
      <c r="AG27" s="206"/>
    </row>
    <row r="28" spans="1:33" x14ac:dyDescent="0.2">
      <c r="A28" s="1">
        <v>40748</v>
      </c>
      <c r="B28" s="142">
        <v>45</v>
      </c>
      <c r="C28" s="82">
        <v>99</v>
      </c>
      <c r="D28" s="32"/>
      <c r="E28" s="32"/>
      <c r="F28" s="32"/>
      <c r="G28" s="32"/>
      <c r="H28" s="32"/>
      <c r="I28" s="6"/>
      <c r="J28" s="74"/>
      <c r="K28" s="74"/>
      <c r="L28" s="74"/>
      <c r="M28" s="6"/>
      <c r="N28" s="6"/>
      <c r="O28" s="32"/>
      <c r="P28" s="6"/>
      <c r="Q28" s="77"/>
      <c r="R28" s="6"/>
      <c r="S28" s="32"/>
      <c r="T28" s="32"/>
      <c r="U28" s="6"/>
      <c r="V28" s="32"/>
      <c r="W28" s="6"/>
      <c r="X28" s="78"/>
      <c r="Y28" s="6"/>
      <c r="Z28" s="78"/>
      <c r="AA28" s="206"/>
      <c r="AB28" s="206"/>
      <c r="AC28" s="206"/>
      <c r="AD28" s="206"/>
      <c r="AE28" s="206"/>
      <c r="AF28" s="206"/>
      <c r="AG28" s="206"/>
    </row>
    <row r="29" spans="1:33" x14ac:dyDescent="0.2">
      <c r="A29" s="1">
        <v>40749</v>
      </c>
      <c r="B29" s="142">
        <v>45</v>
      </c>
      <c r="C29" s="82">
        <v>98</v>
      </c>
      <c r="D29" s="32"/>
      <c r="E29" s="32"/>
      <c r="F29" s="32"/>
      <c r="G29" s="32"/>
      <c r="H29" s="32"/>
      <c r="I29" s="6"/>
      <c r="J29" s="74"/>
      <c r="K29" s="74"/>
      <c r="L29" s="74"/>
      <c r="M29" s="6"/>
      <c r="N29" s="6"/>
      <c r="O29" s="32"/>
      <c r="P29" s="6"/>
      <c r="Q29" s="77"/>
      <c r="R29" s="6"/>
      <c r="S29" s="32"/>
      <c r="T29" s="32"/>
      <c r="U29" s="6"/>
      <c r="V29" s="32"/>
      <c r="W29" s="6"/>
      <c r="X29" s="78"/>
      <c r="Y29" s="6"/>
      <c r="Z29" s="6"/>
      <c r="AA29" s="32"/>
      <c r="AB29" s="206"/>
      <c r="AC29" s="206"/>
      <c r="AD29" s="206"/>
      <c r="AE29" s="206"/>
      <c r="AF29" s="206"/>
      <c r="AG29" s="206"/>
    </row>
    <row r="30" spans="1:33" x14ac:dyDescent="0.2">
      <c r="A30" s="1">
        <v>40750</v>
      </c>
      <c r="B30" s="143">
        <v>45</v>
      </c>
      <c r="C30" s="107">
        <v>97</v>
      </c>
      <c r="D30" s="33"/>
      <c r="E30" s="33"/>
      <c r="F30" s="32"/>
      <c r="G30" s="33"/>
      <c r="H30" s="33"/>
      <c r="I30" s="6"/>
      <c r="J30" s="74"/>
      <c r="K30" s="74"/>
      <c r="L30" s="74"/>
      <c r="M30" s="6"/>
      <c r="N30" s="6"/>
      <c r="O30" s="33"/>
      <c r="P30" s="6"/>
      <c r="Q30" s="77"/>
      <c r="R30" s="6"/>
      <c r="S30" s="33"/>
      <c r="T30" s="33"/>
      <c r="U30" s="6"/>
      <c r="V30" s="33"/>
      <c r="W30" s="6"/>
      <c r="X30" s="78"/>
      <c r="Y30" s="6"/>
      <c r="Z30" s="6"/>
      <c r="AA30" s="33"/>
      <c r="AB30" s="33"/>
      <c r="AC30" s="206"/>
      <c r="AD30" s="206"/>
      <c r="AE30" s="206"/>
      <c r="AF30" s="206"/>
      <c r="AG30" s="206"/>
    </row>
    <row r="31" spans="1:33" x14ac:dyDescent="0.2">
      <c r="A31" s="1">
        <v>40751</v>
      </c>
      <c r="B31" s="142">
        <v>45</v>
      </c>
      <c r="C31" s="82">
        <v>95</v>
      </c>
      <c r="D31" s="32"/>
      <c r="E31" s="32"/>
      <c r="F31" s="32"/>
      <c r="G31" s="32"/>
      <c r="H31" s="32"/>
      <c r="I31" s="6"/>
      <c r="J31" s="74"/>
      <c r="K31" s="74"/>
      <c r="L31" s="74"/>
      <c r="M31" s="6"/>
      <c r="N31" s="6"/>
      <c r="O31" s="32"/>
      <c r="P31" s="6"/>
      <c r="Q31" s="77"/>
      <c r="R31" s="6"/>
      <c r="S31" s="32"/>
      <c r="T31" s="32"/>
      <c r="U31" s="6"/>
      <c r="V31" s="32"/>
      <c r="W31" s="6"/>
      <c r="X31" s="78"/>
      <c r="Y31" s="6"/>
      <c r="Z31" s="6"/>
      <c r="AA31" s="32"/>
      <c r="AB31" s="32"/>
      <c r="AC31" s="32"/>
      <c r="AD31" s="206"/>
      <c r="AE31" s="206"/>
      <c r="AF31" s="206"/>
      <c r="AG31" s="206"/>
    </row>
    <row r="32" spans="1:33" x14ac:dyDescent="0.2">
      <c r="A32" s="1">
        <v>40752</v>
      </c>
      <c r="B32" s="142">
        <v>40</v>
      </c>
      <c r="C32" s="82">
        <v>90</v>
      </c>
      <c r="D32" s="32"/>
      <c r="E32" s="32"/>
      <c r="F32" s="32"/>
      <c r="G32" s="32"/>
      <c r="H32" s="32"/>
      <c r="I32" s="6"/>
      <c r="J32" s="74"/>
      <c r="K32" s="74"/>
      <c r="L32" s="74"/>
      <c r="M32" s="6"/>
      <c r="N32" s="6"/>
      <c r="O32" s="32"/>
      <c r="P32" s="6"/>
      <c r="Q32" s="77"/>
      <c r="R32" s="6"/>
      <c r="S32" s="32"/>
      <c r="T32" s="32"/>
      <c r="U32" s="6"/>
      <c r="V32" s="32"/>
      <c r="W32" s="6"/>
      <c r="X32" s="78"/>
      <c r="Y32" s="6"/>
      <c r="Z32" s="6"/>
      <c r="AA32" s="32"/>
      <c r="AB32" s="32"/>
      <c r="AC32" s="32"/>
      <c r="AD32" s="32"/>
      <c r="AE32" s="206"/>
      <c r="AF32" s="206"/>
      <c r="AG32" s="206"/>
    </row>
    <row r="33" spans="1:33" x14ac:dyDescent="0.2">
      <c r="A33" s="1">
        <v>40753</v>
      </c>
      <c r="B33" s="142">
        <v>40</v>
      </c>
      <c r="C33" s="82">
        <v>89</v>
      </c>
      <c r="D33" s="32"/>
      <c r="E33" s="32"/>
      <c r="F33" s="32"/>
      <c r="G33" s="32"/>
      <c r="H33" s="32"/>
      <c r="I33" s="6"/>
      <c r="J33" s="74"/>
      <c r="K33" s="74"/>
      <c r="L33" s="74"/>
      <c r="M33" s="6"/>
      <c r="N33" s="6"/>
      <c r="O33" s="32"/>
      <c r="P33" s="6"/>
      <c r="Q33" s="77"/>
      <c r="R33" s="6"/>
      <c r="S33" s="32"/>
      <c r="T33" s="32"/>
      <c r="U33" s="6"/>
      <c r="V33" s="32"/>
      <c r="W33" s="6"/>
      <c r="X33" s="78"/>
      <c r="Y33" s="6"/>
      <c r="Z33" s="6"/>
      <c r="AA33" s="32"/>
      <c r="AB33" s="32"/>
      <c r="AC33" s="32"/>
      <c r="AD33" s="32"/>
      <c r="AE33" s="6"/>
      <c r="AF33" s="206"/>
      <c r="AG33" s="206"/>
    </row>
    <row r="34" spans="1:33" x14ac:dyDescent="0.2">
      <c r="A34" s="1">
        <v>40754</v>
      </c>
      <c r="B34" s="142">
        <v>40</v>
      </c>
      <c r="C34" s="82">
        <v>85</v>
      </c>
      <c r="D34" s="32"/>
      <c r="E34" s="32"/>
      <c r="F34" s="32"/>
      <c r="G34" s="32"/>
      <c r="H34" s="32"/>
      <c r="I34" s="6"/>
      <c r="J34" s="74"/>
      <c r="K34" s="74"/>
      <c r="L34" s="74"/>
      <c r="M34" s="6"/>
      <c r="N34" s="6"/>
      <c r="O34" s="32"/>
      <c r="P34" s="6"/>
      <c r="Q34" s="77"/>
      <c r="R34" s="6"/>
      <c r="S34" s="32"/>
      <c r="T34" s="32"/>
      <c r="U34" s="6"/>
      <c r="V34" s="32"/>
      <c r="W34" s="6"/>
      <c r="X34" s="78"/>
      <c r="Y34" s="6"/>
      <c r="Z34" s="6"/>
      <c r="AA34" s="32"/>
      <c r="AB34" s="32"/>
      <c r="AC34" s="32"/>
      <c r="AD34" s="32"/>
      <c r="AE34" s="6"/>
      <c r="AF34" s="6"/>
      <c r="AG34" s="206"/>
    </row>
    <row r="35" spans="1:33" x14ac:dyDescent="0.2">
      <c r="A35" s="1">
        <v>40755</v>
      </c>
      <c r="B35" s="142">
        <v>40</v>
      </c>
      <c r="C35" s="82">
        <v>83</v>
      </c>
      <c r="D35" s="32"/>
      <c r="E35" s="32"/>
      <c r="F35" s="32"/>
      <c r="G35" s="32"/>
      <c r="H35" s="32"/>
      <c r="I35" s="6"/>
      <c r="J35" s="74"/>
      <c r="K35" s="74"/>
      <c r="L35" s="74"/>
      <c r="M35" s="6"/>
      <c r="N35" s="6"/>
      <c r="O35" s="32"/>
      <c r="P35" s="6"/>
      <c r="Q35" s="77"/>
      <c r="R35" s="6"/>
      <c r="S35" s="32"/>
      <c r="T35" s="32"/>
      <c r="U35" s="6"/>
      <c r="V35" s="32"/>
      <c r="W35" s="6"/>
      <c r="X35" s="78"/>
      <c r="Y35" s="6"/>
      <c r="Z35" s="6"/>
      <c r="AA35" s="32"/>
      <c r="AB35" s="32"/>
      <c r="AC35" s="32"/>
      <c r="AD35" s="32"/>
      <c r="AE35" s="6"/>
      <c r="AF35" s="6"/>
      <c r="AG35" s="6"/>
    </row>
    <row r="36" spans="1:33" s="2" customFormat="1" x14ac:dyDescent="0.2">
      <c r="A36" s="202"/>
      <c r="B36" s="203">
        <f>SUM(B5:B35)</f>
        <v>2170</v>
      </c>
      <c r="C36" s="202">
        <f>SUMIF(C5:C35,"&gt;0",C5:C35)</f>
        <v>3320</v>
      </c>
      <c r="D36" s="202">
        <f>SUM(D5:D35)</f>
        <v>0</v>
      </c>
      <c r="E36" s="202">
        <f>SUM(E5:E35)</f>
        <v>0</v>
      </c>
      <c r="F36" s="202">
        <f t="shared" ref="F36:AF36" si="0">SUM(F5:F35)</f>
        <v>0</v>
      </c>
      <c r="G36" s="202">
        <f t="shared" si="0"/>
        <v>0</v>
      </c>
      <c r="H36" s="202">
        <f t="shared" si="0"/>
        <v>0</v>
      </c>
      <c r="I36" s="202">
        <f>SUM(I5:I35)</f>
        <v>0</v>
      </c>
      <c r="J36" s="202">
        <f t="shared" si="0"/>
        <v>0</v>
      </c>
      <c r="K36" s="202">
        <f t="shared" si="0"/>
        <v>0</v>
      </c>
      <c r="L36" s="202">
        <f t="shared" si="0"/>
        <v>0</v>
      </c>
      <c r="M36" s="202">
        <f t="shared" si="0"/>
        <v>0</v>
      </c>
      <c r="N36" s="202">
        <f t="shared" si="0"/>
        <v>0</v>
      </c>
      <c r="O36" s="202">
        <f t="shared" si="0"/>
        <v>0</v>
      </c>
      <c r="P36" s="202">
        <f t="shared" si="0"/>
        <v>0</v>
      </c>
      <c r="Q36" s="204">
        <f t="shared" si="0"/>
        <v>0</v>
      </c>
      <c r="R36" s="202">
        <f t="shared" si="0"/>
        <v>0</v>
      </c>
      <c r="S36" s="202">
        <f t="shared" si="0"/>
        <v>0</v>
      </c>
      <c r="T36" s="202">
        <f t="shared" si="0"/>
        <v>0</v>
      </c>
      <c r="U36" s="202">
        <f t="shared" si="0"/>
        <v>0</v>
      </c>
      <c r="V36" s="202">
        <f t="shared" si="0"/>
        <v>0</v>
      </c>
      <c r="W36" s="202">
        <f t="shared" si="0"/>
        <v>0</v>
      </c>
      <c r="X36" s="202">
        <f t="shared" si="0"/>
        <v>0</v>
      </c>
      <c r="Y36" s="202">
        <f t="shared" si="0"/>
        <v>0</v>
      </c>
      <c r="Z36" s="202">
        <f t="shared" si="0"/>
        <v>0</v>
      </c>
      <c r="AA36" s="202">
        <f t="shared" si="0"/>
        <v>0</v>
      </c>
      <c r="AB36" s="202">
        <f t="shared" si="0"/>
        <v>0</v>
      </c>
      <c r="AC36" s="202">
        <f t="shared" si="0"/>
        <v>0</v>
      </c>
      <c r="AD36" s="202">
        <f t="shared" si="0"/>
        <v>0</v>
      </c>
      <c r="AE36" s="202">
        <f t="shared" si="0"/>
        <v>0</v>
      </c>
      <c r="AF36" s="202">
        <f t="shared" si="0"/>
        <v>0</v>
      </c>
      <c r="AG36" s="202"/>
    </row>
    <row r="37" spans="1:33" x14ac:dyDescent="0.2">
      <c r="J37" s="3"/>
    </row>
  </sheetData>
  <phoneticPr fontId="6" type="noConversion"/>
  <pageMargins left="0.75" right="0.75" top="1" bottom="1" header="0.5" footer="0.5"/>
  <pageSetup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499984740745262"/>
  </sheetPr>
  <dimension ref="A1:O39"/>
  <sheetViews>
    <sheetView workbookViewId="0">
      <selection activeCell="K31" sqref="K31"/>
    </sheetView>
  </sheetViews>
  <sheetFormatPr defaultRowHeight="12.75" x14ac:dyDescent="0.2"/>
  <cols>
    <col min="1" max="1" width="11.140625" bestFit="1" customWidth="1"/>
    <col min="2" max="2" width="9.7109375" customWidth="1"/>
  </cols>
  <sheetData>
    <row r="1" spans="1:15" x14ac:dyDescent="0.2">
      <c r="A1" s="6"/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</row>
    <row r="2" spans="1:15" x14ac:dyDescent="0.2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</row>
    <row r="3" spans="1:15" x14ac:dyDescent="0.2">
      <c r="A3" s="6"/>
      <c r="B3" s="6"/>
      <c r="C3" s="6"/>
      <c r="D3" s="280"/>
      <c r="E3" s="280"/>
      <c r="F3" s="280"/>
      <c r="G3" s="6"/>
      <c r="H3" s="6"/>
      <c r="I3" s="6"/>
      <c r="J3" s="6"/>
      <c r="K3" s="6"/>
      <c r="L3" s="6"/>
      <c r="M3" s="6"/>
      <c r="N3" s="6"/>
      <c r="O3" s="6"/>
    </row>
    <row r="4" spans="1:15" x14ac:dyDescent="0.2">
      <c r="A4" s="6"/>
      <c r="B4" s="6"/>
      <c r="C4" s="6"/>
      <c r="D4" s="280" t="s">
        <v>44</v>
      </c>
      <c r="E4" s="280"/>
      <c r="F4" s="280"/>
      <c r="G4" s="6"/>
      <c r="H4" s="6"/>
      <c r="I4" s="6"/>
      <c r="J4" s="6"/>
      <c r="K4" s="6"/>
      <c r="L4" s="6"/>
      <c r="M4" s="6"/>
      <c r="N4" s="6"/>
      <c r="O4" s="6"/>
    </row>
    <row r="5" spans="1:15" x14ac:dyDescent="0.2">
      <c r="A5" s="6"/>
      <c r="B5" s="38" t="s">
        <v>33</v>
      </c>
      <c r="C5" s="38" t="s">
        <v>34</v>
      </c>
      <c r="D5" s="38" t="s">
        <v>35</v>
      </c>
      <c r="E5" s="38" t="s">
        <v>36</v>
      </c>
      <c r="F5" s="38" t="s">
        <v>37</v>
      </c>
      <c r="G5" s="38" t="s">
        <v>38</v>
      </c>
      <c r="H5" s="38" t="s">
        <v>39</v>
      </c>
      <c r="I5" s="6"/>
      <c r="J5" s="6"/>
      <c r="K5" s="6"/>
      <c r="L5" s="6"/>
      <c r="M5" s="6"/>
      <c r="N5" s="6"/>
      <c r="O5" s="6"/>
    </row>
    <row r="6" spans="1:15" x14ac:dyDescent="0.2">
      <c r="A6" s="6" t="s">
        <v>40</v>
      </c>
      <c r="B6" s="39">
        <f>Final!H7</f>
        <v>5</v>
      </c>
      <c r="C6" s="39">
        <f>Final!H8</f>
        <v>10</v>
      </c>
      <c r="D6" s="39">
        <f>Final!H9</f>
        <v>10</v>
      </c>
      <c r="E6" s="39">
        <f>Final!H10</f>
        <v>15</v>
      </c>
      <c r="F6" s="39">
        <f>Final!H11</f>
        <v>18</v>
      </c>
      <c r="G6" s="39">
        <f>Final!H12</f>
        <v>22</v>
      </c>
      <c r="H6" s="39">
        <f>Final!H6</f>
        <v>13</v>
      </c>
      <c r="I6" s="75">
        <f>SUM(B6:H6)</f>
        <v>93</v>
      </c>
      <c r="J6" s="6"/>
      <c r="K6" s="6"/>
      <c r="L6" s="6"/>
      <c r="M6" s="6"/>
      <c r="N6" s="6"/>
      <c r="O6" s="6"/>
    </row>
    <row r="7" spans="1:15" x14ac:dyDescent="0.2">
      <c r="A7" s="6" t="s">
        <v>41</v>
      </c>
      <c r="B7" s="39">
        <f>Final!H14</f>
        <v>25</v>
      </c>
      <c r="C7" s="39">
        <f>Final!H15</f>
        <v>28</v>
      </c>
      <c r="D7" s="39">
        <f>Final!H16</f>
        <v>30</v>
      </c>
      <c r="E7" s="39">
        <f>Final!H17</f>
        <v>35</v>
      </c>
      <c r="F7" s="39">
        <f>Final!H18</f>
        <v>37</v>
      </c>
      <c r="G7" s="39">
        <f>Final!H19</f>
        <v>40</v>
      </c>
      <c r="H7" s="39">
        <f>Final!H13</f>
        <v>25</v>
      </c>
      <c r="I7" s="75">
        <f>SUM(B7:H7)</f>
        <v>220</v>
      </c>
      <c r="J7" s="6"/>
      <c r="K7" s="6"/>
      <c r="L7" s="6"/>
      <c r="M7" s="6"/>
      <c r="N7" s="6"/>
      <c r="O7" s="6"/>
    </row>
    <row r="8" spans="1:15" x14ac:dyDescent="0.2">
      <c r="A8" s="6" t="s">
        <v>42</v>
      </c>
      <c r="B8" s="39">
        <f>Final!H21</f>
        <v>48</v>
      </c>
      <c r="C8" s="39">
        <f>Final!H22</f>
        <v>47</v>
      </c>
      <c r="D8" s="39">
        <f>Final!H23</f>
        <v>47</v>
      </c>
      <c r="E8" s="39">
        <f>Final!H24</f>
        <v>52</v>
      </c>
      <c r="F8" s="39">
        <f>Final!H25</f>
        <v>52</v>
      </c>
      <c r="G8" s="39">
        <f>Final!H26</f>
        <v>50</v>
      </c>
      <c r="H8" s="39">
        <f>Final!H20</f>
        <v>45</v>
      </c>
      <c r="I8" s="75">
        <f>SUM(B8:H8)</f>
        <v>341</v>
      </c>
      <c r="J8" s="6"/>
      <c r="K8" s="6"/>
      <c r="L8" s="6"/>
      <c r="M8" s="6"/>
      <c r="N8" s="6"/>
      <c r="O8" s="6"/>
    </row>
    <row r="9" spans="1:15" x14ac:dyDescent="0.2">
      <c r="A9" s="6" t="s">
        <v>43</v>
      </c>
      <c r="B9" s="39">
        <f>Final!H28</f>
        <v>50</v>
      </c>
      <c r="C9" s="39">
        <f>Final!H29</f>
        <v>54</v>
      </c>
      <c r="D9" s="39">
        <f>Final!H30</f>
        <v>53</v>
      </c>
      <c r="E9" s="39">
        <f>Final!H31</f>
        <v>52</v>
      </c>
      <c r="F9" s="39">
        <f>Final!H32</f>
        <v>50</v>
      </c>
      <c r="G9" s="39">
        <f>Final!H33</f>
        <v>50</v>
      </c>
      <c r="H9" s="39">
        <f>Final!H27</f>
        <v>50</v>
      </c>
      <c r="I9" s="75">
        <f>SUM(B9:H9)</f>
        <v>359</v>
      </c>
      <c r="J9" s="6"/>
      <c r="K9" s="6"/>
      <c r="L9" s="6"/>
      <c r="M9" s="6"/>
      <c r="N9" s="6"/>
      <c r="O9" s="6"/>
    </row>
    <row r="10" spans="1:15" x14ac:dyDescent="0.2">
      <c r="A10" s="6"/>
      <c r="B10" s="42">
        <f>SUM(B6:B9)</f>
        <v>128</v>
      </c>
      <c r="C10" s="42">
        <f t="shared" ref="C10:H10" si="0">SUM(C6:C9)</f>
        <v>139</v>
      </c>
      <c r="D10" s="42">
        <f t="shared" si="0"/>
        <v>140</v>
      </c>
      <c r="E10" s="42">
        <f t="shared" si="0"/>
        <v>154</v>
      </c>
      <c r="F10" s="42">
        <f t="shared" si="0"/>
        <v>157</v>
      </c>
      <c r="G10" s="42">
        <f t="shared" si="0"/>
        <v>162</v>
      </c>
      <c r="H10" s="42">
        <f t="shared" si="0"/>
        <v>133</v>
      </c>
      <c r="I10" s="106">
        <f>SUM(B10:H10)</f>
        <v>1013</v>
      </c>
      <c r="J10" s="6"/>
      <c r="K10" s="6"/>
      <c r="L10" s="6"/>
      <c r="M10" s="6"/>
      <c r="N10" s="6"/>
      <c r="O10" s="6"/>
    </row>
    <row r="11" spans="1:15" x14ac:dyDescent="0.2">
      <c r="A11" s="6"/>
      <c r="B11" s="38">
        <f>B10/I10</f>
        <v>0.12635735439289239</v>
      </c>
      <c r="C11" s="38">
        <f>C10/I10</f>
        <v>0.1372161895360316</v>
      </c>
      <c r="D11" s="38">
        <f>D10/I10</f>
        <v>0.13820335636722605</v>
      </c>
      <c r="E11" s="38">
        <f>E10/I10</f>
        <v>0.15202369200394866</v>
      </c>
      <c r="F11" s="38">
        <f>F10/I10</f>
        <v>0.15498519249753209</v>
      </c>
      <c r="G11" s="38">
        <f>G10/I10</f>
        <v>0.15992102665350444</v>
      </c>
      <c r="H11" s="38">
        <f>H10/I10</f>
        <v>0.13129318854886476</v>
      </c>
      <c r="I11" s="6"/>
      <c r="J11" s="6"/>
      <c r="K11" s="6"/>
      <c r="L11" s="6"/>
      <c r="M11" s="6"/>
      <c r="N11" s="6"/>
      <c r="O11" s="6"/>
    </row>
    <row r="12" spans="1:15" x14ac:dyDescent="0.2">
      <c r="A12" s="34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</row>
    <row r="13" spans="1:15" x14ac:dyDescent="0.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</row>
    <row r="14" spans="1:15" x14ac:dyDescent="0.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</row>
    <row r="15" spans="1:15" x14ac:dyDescent="0.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</row>
    <row r="16" spans="1:15" x14ac:dyDescent="0.2">
      <c r="A16" s="6"/>
      <c r="B16" s="40"/>
      <c r="C16" s="40"/>
      <c r="D16" s="40"/>
      <c r="E16" s="40"/>
      <c r="F16" s="40"/>
      <c r="G16" s="40"/>
      <c r="H16" s="40"/>
      <c r="I16" s="6"/>
      <c r="J16" s="6"/>
      <c r="K16" s="6"/>
      <c r="L16" s="6"/>
      <c r="M16" s="6"/>
      <c r="N16" s="6"/>
      <c r="O16" s="6"/>
    </row>
    <row r="17" spans="1:15" x14ac:dyDescent="0.2">
      <c r="A17" s="6"/>
      <c r="B17" s="40"/>
      <c r="C17" s="40"/>
      <c r="D17" s="40"/>
      <c r="E17" s="40"/>
      <c r="F17" s="40"/>
      <c r="G17" s="40"/>
      <c r="H17" s="40"/>
      <c r="I17" s="6"/>
      <c r="J17" s="6"/>
      <c r="K17" s="6"/>
      <c r="L17" s="6"/>
      <c r="M17" s="6"/>
      <c r="N17" s="6"/>
      <c r="O17" s="6"/>
    </row>
    <row r="18" spans="1:15" x14ac:dyDescent="0.2">
      <c r="A18" s="6"/>
      <c r="B18" s="40"/>
      <c r="C18" s="40"/>
      <c r="D18" s="40"/>
      <c r="E18" s="40"/>
      <c r="F18" s="40"/>
      <c r="G18" s="40"/>
      <c r="H18" s="40"/>
      <c r="I18" s="6"/>
      <c r="J18" s="6"/>
      <c r="K18" s="6"/>
      <c r="L18" s="6"/>
      <c r="M18" s="6"/>
      <c r="N18" s="6"/>
      <c r="O18" s="6"/>
    </row>
    <row r="19" spans="1:15" x14ac:dyDescent="0.2">
      <c r="A19" s="6"/>
      <c r="B19" s="40"/>
      <c r="C19" s="40"/>
      <c r="D19" s="40"/>
      <c r="E19" s="40"/>
      <c r="F19" s="40"/>
      <c r="G19" s="40"/>
      <c r="H19" s="40"/>
      <c r="I19" s="6"/>
      <c r="J19" s="6"/>
      <c r="K19" s="6"/>
      <c r="L19" s="6"/>
      <c r="M19" s="6"/>
      <c r="N19" s="6"/>
      <c r="O19" s="6"/>
    </row>
    <row r="20" spans="1:15" x14ac:dyDescent="0.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</row>
    <row r="21" spans="1:15" x14ac:dyDescent="0.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</row>
    <row r="22" spans="1:15" x14ac:dyDescent="0.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</row>
    <row r="23" spans="1:15" x14ac:dyDescent="0.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</row>
    <row r="24" spans="1:15" x14ac:dyDescent="0.2">
      <c r="A24" s="41" t="s">
        <v>45</v>
      </c>
      <c r="B24" s="34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</row>
    <row r="25" spans="1:15" x14ac:dyDescent="0.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</row>
    <row r="26" spans="1:15" x14ac:dyDescent="0.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</row>
    <row r="27" spans="1:15" x14ac:dyDescent="0.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</row>
    <row r="28" spans="1:15" x14ac:dyDescent="0.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</row>
    <row r="29" spans="1:15" x14ac:dyDescent="0.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</row>
    <row r="30" spans="1:15" x14ac:dyDescent="0.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</row>
    <row r="31" spans="1:15" x14ac:dyDescent="0.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</row>
    <row r="32" spans="1:15" x14ac:dyDescent="0.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</row>
    <row r="33" spans="1:15" x14ac:dyDescent="0.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</row>
    <row r="34" spans="1:15" x14ac:dyDescent="0.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</row>
    <row r="35" spans="1:15" x14ac:dyDescent="0.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</row>
    <row r="36" spans="1:15" x14ac:dyDescent="0.2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</row>
    <row r="37" spans="1:15" x14ac:dyDescent="0.2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</row>
    <row r="38" spans="1:15" x14ac:dyDescent="0.2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</row>
    <row r="39" spans="1:15" x14ac:dyDescent="0.2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</row>
  </sheetData>
  <mergeCells count="2">
    <mergeCell ref="D3:F3"/>
    <mergeCell ref="D4:F4"/>
  </mergeCells>
  <phoneticPr fontId="28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Final</vt:lpstr>
      <vt:lpstr>Data Input - OTB</vt:lpstr>
      <vt:lpstr> Data Input - Pick-Up Tracking</vt:lpstr>
      <vt:lpstr>DOW Pick Up Chart</vt:lpstr>
      <vt:lpstr>Final!Print_Area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InnArchive.com</cp:lastModifiedBy>
  <cp:lastPrinted>2011-01-12T16:14:39Z</cp:lastPrinted>
  <dcterms:created xsi:type="dcterms:W3CDTF">2009-07-01T09:39:04Z</dcterms:created>
  <dcterms:modified xsi:type="dcterms:W3CDTF">2015-11-28T08:17:04Z</dcterms:modified>
</cp:coreProperties>
</file>